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pecny\Documents\moje\Projekty\Běžící\Aliance pro moderní stát\Analýza\Datasety na web\"/>
    </mc:Choice>
  </mc:AlternateContent>
  <xr:revisionPtr revIDLastSave="0" documentId="13_ncr:1_{3654C0ED-7F6D-45F8-A2BB-956DE5C6D8B4}" xr6:coauthVersionLast="47" xr6:coauthVersionMax="47" xr10:uidLastSave="{00000000-0000-0000-0000-000000000000}"/>
  <bookViews>
    <workbookView xWindow="780" yWindow="1605" windowWidth="27645" windowHeight="13410" xr2:uid="{72F9128B-6E28-47E3-A9BE-6139384E013D}"/>
  </bookViews>
  <sheets>
    <sheet name="Hodnocení potenciálu" sheetId="1" r:id="rId1"/>
  </sheets>
  <definedNames>
    <definedName name="_xlnm._FilterDatabase" localSheetId="0" hidden="1">'Hodnocení potenciálu'!$AH$1:$AH$77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3" i="1" l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N55" i="1" s="1"/>
  <c r="N57" i="1" s="1"/>
  <c r="M53" i="1"/>
  <c r="L53" i="1"/>
  <c r="K53" i="1"/>
  <c r="J53" i="1"/>
  <c r="I53" i="1"/>
  <c r="H53" i="1"/>
  <c r="G53" i="1"/>
  <c r="F53" i="1"/>
  <c r="E53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J48" i="1"/>
  <c r="AI47" i="1"/>
  <c r="AJ47" i="1" s="1"/>
  <c r="AI46" i="1"/>
  <c r="AJ46" i="1" s="1"/>
  <c r="AI45" i="1"/>
  <c r="AJ45" i="1" s="1"/>
  <c r="AI44" i="1"/>
  <c r="AJ44" i="1" s="1"/>
  <c r="AI43" i="1"/>
  <c r="AJ43" i="1" s="1"/>
  <c r="AI42" i="1"/>
  <c r="AJ42" i="1" s="1"/>
  <c r="AI41" i="1"/>
  <c r="AJ41" i="1" s="1"/>
  <c r="AI40" i="1"/>
  <c r="AJ40" i="1" s="1"/>
  <c r="AI39" i="1"/>
  <c r="AJ39" i="1" s="1"/>
  <c r="AI38" i="1"/>
  <c r="AJ38" i="1" s="1"/>
  <c r="AI37" i="1"/>
  <c r="AJ37" i="1" s="1"/>
  <c r="AI36" i="1"/>
  <c r="AJ36" i="1" s="1"/>
  <c r="AI35" i="1"/>
  <c r="AJ35" i="1" s="1"/>
  <c r="AI34" i="1"/>
  <c r="AJ34" i="1" s="1"/>
  <c r="AI33" i="1"/>
  <c r="AJ33" i="1" s="1"/>
  <c r="AI32" i="1"/>
  <c r="AJ32" i="1" s="1"/>
  <c r="AI31" i="1"/>
  <c r="AJ31" i="1" s="1"/>
  <c r="AI30" i="1"/>
  <c r="AJ30" i="1" s="1"/>
  <c r="AI29" i="1"/>
  <c r="AJ29" i="1" s="1"/>
  <c r="AJ28" i="1"/>
  <c r="AI27" i="1"/>
  <c r="AJ27" i="1" s="1"/>
  <c r="AI26" i="1"/>
  <c r="AJ26" i="1" s="1"/>
  <c r="AI25" i="1"/>
  <c r="AJ25" i="1" s="1"/>
  <c r="AI24" i="1"/>
  <c r="AJ24" i="1" s="1"/>
  <c r="AI23" i="1"/>
  <c r="AJ23" i="1" s="1"/>
  <c r="AI22" i="1"/>
  <c r="AJ22" i="1" s="1"/>
  <c r="AJ21" i="1"/>
  <c r="AI20" i="1"/>
  <c r="AJ20" i="1" s="1"/>
  <c r="AI19" i="1"/>
  <c r="AJ19" i="1" s="1"/>
  <c r="AJ18" i="1"/>
  <c r="AI17" i="1"/>
  <c r="AJ17" i="1" s="1"/>
  <c r="AI16" i="1"/>
  <c r="AJ16" i="1" s="1"/>
  <c r="AI15" i="1"/>
  <c r="AJ15" i="1" s="1"/>
  <c r="AJ14" i="1"/>
  <c r="AI13" i="1"/>
  <c r="AJ13" i="1" s="1"/>
  <c r="AJ12" i="1"/>
  <c r="AI11" i="1"/>
  <c r="AJ11" i="1" s="1"/>
  <c r="AJ10" i="1"/>
  <c r="AI9" i="1"/>
  <c r="AJ9" i="1" s="1"/>
  <c r="V55" i="1" l="1"/>
  <c r="V57" i="1" s="1"/>
  <c r="AD55" i="1"/>
  <c r="G55" i="1"/>
  <c r="G57" i="1" s="1"/>
  <c r="O55" i="1"/>
  <c r="O57" i="1" s="1"/>
  <c r="W55" i="1"/>
  <c r="W57" i="1" s="1"/>
  <c r="AE55" i="1"/>
  <c r="AA55" i="1"/>
  <c r="AA57" i="1" s="1"/>
  <c r="L55" i="1"/>
  <c r="L57" i="1" s="1"/>
  <c r="T55" i="1"/>
  <c r="T57" i="1" s="1"/>
  <c r="AB55" i="1"/>
  <c r="AB57" i="1" s="1"/>
  <c r="H55" i="1"/>
  <c r="H57" i="1" s="1"/>
  <c r="P55" i="1"/>
  <c r="P57" i="1" s="1"/>
  <c r="AF55" i="1"/>
  <c r="AF57" i="1" s="1"/>
  <c r="I55" i="1"/>
  <c r="I57" i="1" s="1"/>
  <c r="Q55" i="1"/>
  <c r="Q57" i="1" s="1"/>
  <c r="Y55" i="1"/>
  <c r="Y57" i="1" s="1"/>
  <c r="AG55" i="1"/>
  <c r="AG57" i="1" s="1"/>
  <c r="J55" i="1"/>
  <c r="J57" i="1" s="1"/>
  <c r="R55" i="1"/>
  <c r="R57" i="1" s="1"/>
  <c r="Z55" i="1"/>
  <c r="Z57" i="1" s="1"/>
  <c r="AH55" i="1"/>
  <c r="AH57" i="1" s="1"/>
  <c r="K55" i="1"/>
  <c r="K57" i="1" s="1"/>
  <c r="S55" i="1"/>
  <c r="S57" i="1" s="1"/>
  <c r="F55" i="1"/>
  <c r="F57" i="1" s="1"/>
  <c r="E55" i="1"/>
  <c r="E57" i="1" s="1"/>
  <c r="M55" i="1"/>
  <c r="M57" i="1" s="1"/>
  <c r="U55" i="1"/>
  <c r="U57" i="1" s="1"/>
  <c r="AC55" i="1"/>
  <c r="AC57" i="1" s="1"/>
  <c r="X55" i="1"/>
  <c r="X57" i="1" s="1"/>
  <c r="AD57" i="1"/>
  <c r="AE57" i="1"/>
</calcChain>
</file>

<file path=xl/sharedStrings.xml><?xml version="1.0" encoding="utf-8"?>
<sst xmlns="http://schemas.openxmlformats.org/spreadsheetml/2006/main" count="130" uniqueCount="92">
  <si>
    <t>LEGENDA</t>
  </si>
  <si>
    <t>Instituce kritérium plní</t>
  </si>
  <si>
    <t>ÚOHS</t>
  </si>
  <si>
    <t>RRTV</t>
  </si>
  <si>
    <t>NBÚ</t>
  </si>
  <si>
    <t>ÚOOÚ</t>
  </si>
  <si>
    <t>ČTÚ</t>
  </si>
  <si>
    <t>ÚPV</t>
  </si>
  <si>
    <t>ČÚZK</t>
  </si>
  <si>
    <t>ČBÚ</t>
  </si>
  <si>
    <t>ERÚ</t>
  </si>
  <si>
    <t>NSA</t>
  </si>
  <si>
    <t>DIA</t>
  </si>
  <si>
    <t>ÚDHPSH</t>
  </si>
  <si>
    <t>SSHR</t>
  </si>
  <si>
    <t>SÚJB</t>
  </si>
  <si>
    <t>NÚKIB</t>
  </si>
  <si>
    <t>ČSÚ</t>
  </si>
  <si>
    <t>ČNB</t>
  </si>
  <si>
    <t>NKÚ</t>
  </si>
  <si>
    <t>NSZ</t>
  </si>
  <si>
    <t>SPÚ</t>
  </si>
  <si>
    <t>PČR</t>
  </si>
  <si>
    <t>ÚSTR</t>
  </si>
  <si>
    <t>BIS</t>
  </si>
  <si>
    <t>GIBS</t>
  </si>
  <si>
    <t>VOP</t>
  </si>
  <si>
    <t>ÚZSI</t>
  </si>
  <si>
    <t>VZ</t>
  </si>
  <si>
    <t>NRR</t>
  </si>
  <si>
    <t>ČT</t>
  </si>
  <si>
    <t>ČRO</t>
  </si>
  <si>
    <t>ID</t>
  </si>
  <si>
    <t xml:space="preserve">SOUČET FUNKČNÍCH DOPORUČENÍ </t>
  </si>
  <si>
    <t>Má instituce právní základ v ústavním pořádku?</t>
  </si>
  <si>
    <t xml:space="preserve">formální </t>
  </si>
  <si>
    <t>Požaduje nezávislost instituce evropský předpis?</t>
  </si>
  <si>
    <t>Nachází se instituce mimo přímou hierarchii vlády?</t>
  </si>
  <si>
    <t>Mají pravomoci instituce právní základ v  zákoně?</t>
  </si>
  <si>
    <t>Platí že, do rozhodování instituce NEmůže zasahovat nadřízený orgán?</t>
  </si>
  <si>
    <t>Jsou organizační řád a další vnitřní předpisy schvalovány v rámci instituce?</t>
  </si>
  <si>
    <t>Jsou pravomoci a úkoly místopředsedů, dalších členů nejvyššího orgánu či zástupců vedoucího stanoveny zákonem?</t>
  </si>
  <si>
    <t>Je instituce řízena kolektivním orgánem?</t>
  </si>
  <si>
    <t>Dochází k obměně členů nejvyššího orgánu postupně?</t>
  </si>
  <si>
    <t>Má způsob obsazování funkce nejvyššího orgánu právní základ v Ústavě ČR nebo v ústavním zákoně?</t>
  </si>
  <si>
    <t xml:space="preserve">Platí že, po některém z posledních pěti jmenování vlády NEDOŠLO k výměně vedoucího úřadu krátce (do cca 3 měsíců) po uvedení nových ministrů do úřadu?  </t>
  </si>
  <si>
    <t>Je délka mandátu členů nejvyššího orgánu časově omezena, a zároveň je stejná nebo delší než funkční období představitelů vlády a prezidenta?</t>
  </si>
  <si>
    <t>Platí pro členy nejvyššího orgánu omezení působení po dobu výkonu funkce?</t>
  </si>
  <si>
    <t>Platí zákaz, že členové nejvyššího orgánu nesmějí být členy politické strany a hnutí?</t>
  </si>
  <si>
    <t>Platí podmínka, že nejvyšší představitel instituce nebo člen orgánu nevykonával žádnou politickou funkci v období 2 let před zahájením výkonu funkce?</t>
  </si>
  <si>
    <t>Jsou životopisy nejvyšších představitelů veřejně přístupné (na oficiálních webových stránkách instituce)?</t>
  </si>
  <si>
    <t>Je odvolání člena nejvyššího orgánu možné pouze na základě taxativně stanovených možností?</t>
  </si>
  <si>
    <t>Je k odvolání člena nejvyššího orgánu nutná interakce více aktérů?</t>
  </si>
  <si>
    <t>Jsou stanovena pravidla pro odvolávání místopředsedů, dalších členů nejvyššího orgánu či zástupců vedoucího?</t>
  </si>
  <si>
    <t>Platí, že na obsazování nižších vedoucích funkcionářů a zaměstnanců se NEpodílejí jiní aktéři?</t>
  </si>
  <si>
    <t>Má způsob obsazování funkce zástupce vedoucího úřadu nebo předsedy kolektivního orgánu právní základ v ústavním pořádku nebo zákoně?</t>
  </si>
  <si>
    <t>Jsou členové kolektivního řídícího orgánu obsazováni různými institucemi?</t>
  </si>
  <si>
    <t xml:space="preserve">Je člen nejvyššího orgánu navrhován kolektivním orgánem? </t>
  </si>
  <si>
    <t>Podílí se na volbě nejvyššího orgánu instituce více aktérů?</t>
  </si>
  <si>
    <t>Je obsazování funkce zástupce vedoucího úřadu ve výhradní kompetenci instituce?</t>
  </si>
  <si>
    <t>Vyžaduje zákon nebo evropský předpis konání výběrového řízení?</t>
  </si>
  <si>
    <t>Bylo poslední výběrové řízení, které se konalo v minulých 10 letech, transparentní?</t>
  </si>
  <si>
    <t>Byla výzva k podání přihlášek uchazečů zveřejněna?</t>
  </si>
  <si>
    <t>Měli uchazeči více než 21 dní na podání přihlášky do výběrového řízení?</t>
  </si>
  <si>
    <t>Předkládá kandidát ve výběrovém řízení projekt nebo vizi řízení.</t>
  </si>
  <si>
    <t xml:space="preserve">Je seznam členů komise snadno dohledatelný? </t>
  </si>
  <si>
    <t>Je komise složena ze zástupců alespoň tří různých institucí?</t>
  </si>
  <si>
    <t>Může se uchazeč do výběrového řízení přihlásit na základě vlastního rozhodnutí a bez potřeby nominace jiným aktérem (institucí, stavovskou organizací, zájmovou skupinou)?</t>
  </si>
  <si>
    <t>Stanoví právní předpis podmínku relevantní praxe?</t>
  </si>
  <si>
    <t>Stanovuje zákon podmínku veřejného slyšení uchazečů o funkci?</t>
  </si>
  <si>
    <t>Je způsob tvorby rozpočtu instituce stanoven v zákoně?</t>
  </si>
  <si>
    <t>Tvoří rozpočet instituce samostatnou rozpočtovou kapitolu, resp. je zaručena jeho nezávislost vůči průběžným zásahům jiných institucí?</t>
  </si>
  <si>
    <t>Je financování instituce založeno na více zdrojích?</t>
  </si>
  <si>
    <t xml:space="preserve">Je výše platu nejvyššího orgánu stanovena právním předpisem? </t>
  </si>
  <si>
    <t xml:space="preserve">Je výše platu zaměstnanců stanovena právním předpisem? </t>
  </si>
  <si>
    <t>Počet nesplněných kritérií s DOPORUČENÍM</t>
  </si>
  <si>
    <t>Počet nesplněných kritérií bez doporučení</t>
  </si>
  <si>
    <t>CELKOVÝ POČET NESPLNĚNÝCH KRITÉRIÍ</t>
  </si>
  <si>
    <t>POTENCIÁL KE ZVÝŠENÍ (FUNKČNÍ) NEZÁVISLOSTI</t>
  </si>
  <si>
    <t>Pilíř</t>
  </si>
  <si>
    <t>I. Právní ukotvení</t>
  </si>
  <si>
    <t>II. Pozice a pravomoci nejvyššího orgánu</t>
  </si>
  <si>
    <t>III. Proces výběru vedení</t>
  </si>
  <si>
    <t xml:space="preserve">IV. Rozpočet a financování </t>
  </si>
  <si>
    <t>Instituce kritérium neplní, ale NEDOPORUČUJEME splnit</t>
  </si>
  <si>
    <t>Instituce kritérium neplní a DOPORUČUJEME jej splnit</t>
  </si>
  <si>
    <t>Kritérium</t>
  </si>
  <si>
    <t>typ kritéria</t>
  </si>
  <si>
    <t>faktické</t>
  </si>
  <si>
    <t>VYHODNOCENÍ POTENCIÁLU FUNKČNÍ NEZÁVISLOSTI</t>
  </si>
  <si>
    <t>VYHODNOCENÍ ODPOVÍDÁ SEBRANÝM DATŮ A INFORMACÍM AKTUÁLNÍM K 18.6.2025</t>
  </si>
  <si>
    <t xml:space="preserve">Podíl funkčních kritérií na celkového počtu všech posuzovaných institucí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</si>
</sst>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2" applyFont="1" applyAlignment="1">
      <alignment horizontal="left" vertical="center" wrapText="1"/>
    </xf>
    <xf numFmtId="1" fontId="3" fillId="0" borderId="0" xfId="2" applyNumberFormat="1" applyFont="1" applyAlignment="1">
      <alignment horizontal="center" vertical="center" wrapText="1"/>
    </xf>
    <xf numFmtId="1" fontId="1" fillId="0" borderId="0" xfId="2" applyNumberForma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" fillId="0" borderId="0" xfId="2" applyAlignment="1">
      <alignment vertical="center" wrapText="1"/>
    </xf>
    <xf numFmtId="0" fontId="3" fillId="2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3" fillId="4" borderId="0" xfId="2" applyFont="1" applyFill="1" applyAlignment="1">
      <alignment vertical="center"/>
    </xf>
    <xf numFmtId="0" fontId="1" fillId="0" borderId="0" xfId="2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10" fillId="0" borderId="0" xfId="2" applyFont="1" applyAlignment="1">
      <alignment horizontal="left" vertical="center" wrapText="1" indent="1"/>
    </xf>
    <xf numFmtId="2" fontId="1" fillId="0" borderId="0" xfId="2" applyNumberFormat="1" applyAlignment="1">
      <alignment vertical="center" wrapText="1"/>
    </xf>
    <xf numFmtId="0" fontId="1" fillId="0" borderId="0" xfId="2" applyAlignment="1">
      <alignment vertical="center"/>
    </xf>
    <xf numFmtId="1" fontId="1" fillId="0" borderId="0" xfId="2" applyNumberFormat="1" applyAlignment="1">
      <alignment vertical="center"/>
    </xf>
    <xf numFmtId="2" fontId="1" fillId="0" borderId="0" xfId="2" applyNumberFormat="1" applyAlignment="1">
      <alignment vertical="center"/>
    </xf>
    <xf numFmtId="2" fontId="1" fillId="0" borderId="0" xfId="2" applyNumberFormat="1" applyAlignment="1">
      <alignment horizontal="center" vertical="center"/>
    </xf>
    <xf numFmtId="9" fontId="1" fillId="0" borderId="0" xfId="1" applyAlignment="1">
      <alignment vertical="center"/>
    </xf>
    <xf numFmtId="2" fontId="1" fillId="0" borderId="0" xfId="2" applyNumberFormat="1" applyAlignment="1">
      <alignment textRotation="90" wrapText="1"/>
    </xf>
    <xf numFmtId="9" fontId="1" fillId="0" borderId="0" xfId="1" applyAlignment="1">
      <alignment horizontal="center" vertical="center"/>
    </xf>
    <xf numFmtId="9" fontId="1" fillId="0" borderId="0" xfId="1" applyAlignment="1">
      <alignment horizontal="right" vertical="center"/>
    </xf>
    <xf numFmtId="2" fontId="1" fillId="0" borderId="0" xfId="2" applyNumberFormat="1" applyAlignment="1">
      <alignment horizontal="right" vertical="center"/>
    </xf>
    <xf numFmtId="2" fontId="1" fillId="0" borderId="0" xfId="2" applyNumberFormat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0" xfId="2" applyFill="1" applyAlignment="1">
      <alignment vertical="center" wrapText="1"/>
    </xf>
    <xf numFmtId="0" fontId="1" fillId="0" borderId="0" xfId="2" applyFill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1" fontId="14" fillId="0" borderId="0" xfId="2" applyNumberFormat="1" applyFont="1" applyAlignment="1">
      <alignment vertical="center"/>
    </xf>
    <xf numFmtId="1" fontId="14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vertical="center"/>
    </xf>
    <xf numFmtId="2" fontId="9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textRotation="90" wrapText="1"/>
    </xf>
    <xf numFmtId="0" fontId="15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2" fillId="0" borderId="1" xfId="2" applyFont="1" applyBorder="1" applyAlignment="1">
      <alignment horizontal="center" vertical="center" wrapText="1"/>
    </xf>
    <xf numFmtId="0" fontId="1" fillId="0" borderId="1" xfId="2" applyFill="1" applyBorder="1" applyAlignment="1">
      <alignment vertical="center" wrapText="1"/>
    </xf>
    <xf numFmtId="0" fontId="1" fillId="0" borderId="1" xfId="2" applyFill="1" applyBorder="1" applyAlignment="1">
      <alignment horizontal="center" vertical="center" wrapText="1"/>
    </xf>
    <xf numFmtId="1" fontId="5" fillId="5" borderId="1" xfId="2" applyNumberFormat="1" applyFont="1" applyFill="1" applyBorder="1" applyAlignment="1">
      <alignment horizontal="center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" fontId="5" fillId="0" borderId="1" xfId="2" applyNumberFormat="1" applyFont="1" applyBorder="1" applyAlignment="1">
      <alignment vertical="center" wrapText="1"/>
    </xf>
    <xf numFmtId="9" fontId="5" fillId="0" borderId="1" xfId="1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7" fillId="0" borderId="1" xfId="2" applyFont="1" applyFill="1" applyBorder="1" applyAlignment="1">
      <alignment vertical="center" wrapText="1"/>
    </xf>
    <xf numFmtId="1" fontId="1" fillId="0" borderId="1" xfId="2" applyNumberFormat="1" applyBorder="1" applyAlignment="1">
      <alignment vertical="center" wrapText="1"/>
    </xf>
    <xf numFmtId="0" fontId="1" fillId="0" borderId="1" xfId="2" applyFill="1" applyBorder="1" applyAlignment="1">
      <alignment horizontal="left" vertical="center" wrapText="1"/>
    </xf>
    <xf numFmtId="0" fontId="1" fillId="0" borderId="1" xfId="2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1" fontId="11" fillId="2" borderId="1" xfId="2" applyNumberFormat="1" applyFont="1" applyFill="1" applyBorder="1" applyAlignment="1">
      <alignment horizontal="center" vertical="center" wrapText="1"/>
    </xf>
    <xf numFmtId="1" fontId="11" fillId="4" borderId="1" xfId="2" applyNumberFormat="1" applyFont="1" applyFill="1" applyBorder="1" applyAlignment="1">
      <alignment horizontal="center" vertical="center" wrapText="1"/>
    </xf>
    <xf numFmtId="1" fontId="11" fillId="5" borderId="1" xfId="2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1" fontId="9" fillId="0" borderId="1" xfId="2" applyNumberFormat="1" applyFont="1" applyBorder="1" applyAlignment="1">
      <alignment vertical="center"/>
    </xf>
    <xf numFmtId="1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9" fontId="9" fillId="4" borderId="1" xfId="1" applyFont="1" applyFill="1" applyBorder="1" applyAlignment="1">
      <alignment vertical="center"/>
    </xf>
    <xf numFmtId="9" fontId="9" fillId="6" borderId="1" xfId="1" applyFont="1" applyFill="1" applyBorder="1" applyAlignment="1">
      <alignment vertical="center"/>
    </xf>
    <xf numFmtId="9" fontId="9" fillId="2" borderId="1" xfId="1" applyFont="1" applyFill="1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1" fillId="0" borderId="2" xfId="2" applyFill="1" applyBorder="1" applyAlignment="1">
      <alignment vertical="center" wrapText="1"/>
    </xf>
    <xf numFmtId="0" fontId="1" fillId="0" borderId="2" xfId="2" applyFill="1" applyBorder="1" applyAlignment="1">
      <alignment horizontal="center" vertical="center" wrapText="1"/>
    </xf>
    <xf numFmtId="1" fontId="5" fillId="5" borderId="2" xfId="2" applyNumberFormat="1" applyFont="1" applyFill="1" applyBorder="1" applyAlignment="1">
      <alignment horizontal="center" vertical="center" wrapText="1"/>
    </xf>
    <xf numFmtId="1" fontId="5" fillId="4" borderId="2" xfId="2" applyNumberFormat="1" applyFont="1" applyFill="1" applyBorder="1" applyAlignment="1">
      <alignment horizontal="center" vertical="center" wrapText="1"/>
    </xf>
    <xf numFmtId="1" fontId="5" fillId="2" borderId="2" xfId="2" applyNumberFormat="1" applyFont="1" applyFill="1" applyBorder="1" applyAlignment="1">
      <alignment horizontal="center" vertical="center" wrapText="1"/>
    </xf>
    <xf numFmtId="1" fontId="5" fillId="0" borderId="2" xfId="2" applyNumberFormat="1" applyFont="1" applyBorder="1" applyAlignment="1">
      <alignment vertical="center" wrapText="1"/>
    </xf>
    <xf numFmtId="9" fontId="5" fillId="0" borderId="2" xfId="1" applyFont="1" applyBorder="1" applyAlignment="1">
      <alignment vertical="center" wrapText="1"/>
    </xf>
    <xf numFmtId="0" fontId="1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12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2" fontId="2" fillId="0" borderId="0" xfId="2" applyNumberFormat="1" applyFont="1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49" fontId="2" fillId="0" borderId="0" xfId="2" applyNumberFormat="1" applyFont="1" applyFill="1" applyAlignment="1">
      <alignment vertical="center" wrapText="1"/>
    </xf>
    <xf numFmtId="2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</cellXfs>
  <cellStyles count="4">
    <cellStyle name="Normálna 2" xfId="2" xr:uid="{E6FCAE9E-6910-4A7D-962C-8D3A894B5739}"/>
    <cellStyle name="Normální" xfId="0" builtinId="0"/>
    <cellStyle name="Procenta" xfId="1" builtinId="5"/>
    <cellStyle name="Procenta 2" xfId="3" xr:uid="{3B96B58A-E22C-4BAA-AB04-95DE4179388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1670-E0D6-41C6-99A3-2261074CB222}">
  <dimension ref="A1:AL97"/>
  <sheetViews>
    <sheetView tabSelected="1" zoomScale="60" zoomScaleNormal="60" workbookViewId="0">
      <pane xSplit="4" ySplit="8" topLeftCell="G9" activePane="bottomRight" state="frozen"/>
      <selection pane="topRight" activeCell="G1" sqref="G1"/>
      <selection pane="bottomLeft" activeCell="A4" sqref="A4"/>
      <selection pane="bottomRight" activeCell="L4" sqref="L4"/>
    </sheetView>
  </sheetViews>
  <sheetFormatPr defaultColWidth="8.5703125" defaultRowHeight="15" customHeight="1" x14ac:dyDescent="0.25"/>
  <cols>
    <col min="1" max="1" width="6.42578125" style="23" customWidth="1"/>
    <col min="2" max="2" width="18.5703125" style="5" customWidth="1"/>
    <col min="3" max="3" width="77" style="13" customWidth="1"/>
    <col min="4" max="4" width="13.140625" style="9" customWidth="1"/>
    <col min="5" max="6" width="8.5703125" style="12" customWidth="1"/>
    <col min="7" max="7" width="8.5703125" style="12"/>
    <col min="8" max="15" width="8.7109375" style="12" customWidth="1"/>
    <col min="16" max="16" width="9.42578125" style="12" customWidth="1"/>
    <col min="17" max="26" width="8.7109375" style="12" customWidth="1"/>
    <col min="27" max="27" width="8.7109375" style="22" customWidth="1"/>
    <col min="28" max="34" width="8.7109375" style="12" customWidth="1"/>
    <col min="35" max="35" width="17" style="5" customWidth="1"/>
    <col min="36" max="36" width="30.7109375" style="5" customWidth="1"/>
    <col min="37" max="16384" width="8.5703125" style="5"/>
  </cols>
  <sheetData>
    <row r="1" spans="1:36" ht="33" customHeight="1" x14ac:dyDescent="0.25">
      <c r="A1" s="35" t="s">
        <v>89</v>
      </c>
      <c r="B1" s="35"/>
      <c r="C1" s="35"/>
      <c r="D1" s="35"/>
      <c r="E1" s="2"/>
      <c r="F1" s="3"/>
      <c r="G1" s="2"/>
      <c r="H1" s="3"/>
      <c r="I1" s="2"/>
      <c r="J1" s="3"/>
      <c r="K1" s="2"/>
      <c r="L1" s="3"/>
      <c r="M1" s="2"/>
      <c r="N1" s="3"/>
      <c r="O1" s="2"/>
      <c r="P1" s="3"/>
      <c r="Q1" s="2"/>
      <c r="R1" s="3"/>
      <c r="S1" s="2"/>
      <c r="T1" s="3"/>
      <c r="U1" s="2"/>
      <c r="V1" s="3"/>
      <c r="W1" s="2"/>
      <c r="X1" s="3"/>
      <c r="Y1" s="2"/>
      <c r="Z1" s="3"/>
      <c r="AA1" s="2"/>
      <c r="AB1" s="3"/>
      <c r="AC1" s="2"/>
      <c r="AD1" s="3"/>
      <c r="AE1" s="3"/>
      <c r="AF1" s="2"/>
      <c r="AG1" s="3"/>
      <c r="AH1" s="2"/>
    </row>
    <row r="2" spans="1:36" ht="30.75" customHeight="1" x14ac:dyDescent="0.25">
      <c r="A2" s="36" t="s">
        <v>90</v>
      </c>
      <c r="B2" s="36"/>
      <c r="C2" s="36"/>
      <c r="D2" s="36"/>
      <c r="E2" s="2"/>
      <c r="F2" s="3"/>
      <c r="G2" s="2"/>
      <c r="H2" s="3"/>
      <c r="I2" s="2"/>
      <c r="J2" s="3"/>
      <c r="K2" s="2"/>
      <c r="L2" s="3"/>
      <c r="M2" s="2"/>
      <c r="N2" s="3"/>
      <c r="O2" s="2"/>
      <c r="P2" s="3"/>
      <c r="Q2" s="2"/>
      <c r="R2" s="3"/>
      <c r="S2" s="2"/>
      <c r="T2" s="3"/>
      <c r="U2" s="2"/>
      <c r="V2" s="3"/>
      <c r="W2" s="2"/>
      <c r="X2" s="3"/>
      <c r="Y2" s="2"/>
      <c r="Z2" s="3"/>
      <c r="AA2" s="2"/>
      <c r="AB2" s="3"/>
      <c r="AC2" s="2"/>
      <c r="AD2" s="3"/>
      <c r="AE2" s="3"/>
      <c r="AF2" s="2"/>
      <c r="AG2" s="3"/>
      <c r="AH2" s="2"/>
    </row>
    <row r="3" spans="1:36" ht="17.100000000000001" customHeight="1" x14ac:dyDescent="0.25">
      <c r="B3" s="1"/>
      <c r="C3" s="1"/>
      <c r="D3" s="4"/>
      <c r="E3" s="2"/>
      <c r="F3" s="3"/>
      <c r="G3" s="2"/>
      <c r="H3" s="3"/>
      <c r="I3" s="2"/>
      <c r="J3" s="3"/>
      <c r="K3" s="2"/>
      <c r="L3" s="3"/>
      <c r="M3" s="2"/>
      <c r="N3" s="3"/>
      <c r="O3" s="2"/>
      <c r="P3" s="3"/>
      <c r="Q3" s="2"/>
      <c r="R3" s="3"/>
      <c r="S3" s="2"/>
      <c r="T3" s="3"/>
      <c r="U3" s="2"/>
      <c r="V3" s="3"/>
      <c r="W3" s="2"/>
      <c r="X3" s="3"/>
      <c r="Y3" s="2"/>
      <c r="Z3" s="3"/>
      <c r="AA3" s="2"/>
      <c r="AB3" s="3"/>
      <c r="AC3" s="2"/>
      <c r="AD3" s="3"/>
      <c r="AE3" s="3"/>
      <c r="AF3" s="2"/>
      <c r="AG3" s="3"/>
      <c r="AH3" s="2"/>
    </row>
    <row r="4" spans="1:36" ht="17.100000000000001" customHeight="1" x14ac:dyDescent="0.25">
      <c r="B4" s="1" t="s">
        <v>0</v>
      </c>
      <c r="C4" s="6" t="s">
        <v>1</v>
      </c>
      <c r="D4" s="4"/>
      <c r="E4" s="2"/>
      <c r="F4" s="3"/>
      <c r="G4" s="2"/>
      <c r="H4" s="3"/>
      <c r="I4" s="2"/>
      <c r="J4" s="3"/>
      <c r="K4" s="2"/>
      <c r="L4" s="3"/>
      <c r="M4" s="2"/>
      <c r="N4" s="3"/>
      <c r="O4" s="2"/>
      <c r="P4" s="3"/>
      <c r="Q4" s="2"/>
      <c r="R4" s="3"/>
      <c r="S4" s="2"/>
      <c r="T4" s="3"/>
      <c r="U4" s="2"/>
      <c r="V4" s="3"/>
      <c r="W4" s="2"/>
      <c r="X4" s="3"/>
      <c r="Y4" s="2"/>
      <c r="Z4" s="3"/>
      <c r="AA4" s="2"/>
      <c r="AB4" s="3"/>
      <c r="AC4" s="2"/>
      <c r="AD4" s="3"/>
      <c r="AE4" s="3"/>
      <c r="AF4" s="2"/>
      <c r="AG4" s="3"/>
      <c r="AH4" s="2"/>
    </row>
    <row r="5" spans="1:36" ht="17.100000000000001" customHeight="1" x14ac:dyDescent="0.25">
      <c r="B5" s="1"/>
      <c r="C5" s="7" t="s">
        <v>84</v>
      </c>
      <c r="D5" s="4"/>
      <c r="E5" s="2"/>
      <c r="F5" s="3"/>
      <c r="G5" s="2"/>
      <c r="H5" s="3"/>
      <c r="I5" s="2"/>
      <c r="J5" s="3"/>
      <c r="K5" s="2"/>
      <c r="L5" s="3"/>
      <c r="M5" s="2"/>
      <c r="N5" s="3"/>
      <c r="O5" s="2"/>
      <c r="P5" s="3"/>
      <c r="Q5" s="2"/>
      <c r="R5" s="3"/>
      <c r="S5" s="2"/>
      <c r="T5" s="3"/>
      <c r="U5" s="2"/>
      <c r="V5" s="3"/>
      <c r="W5" s="2"/>
      <c r="X5" s="3"/>
      <c r="Y5" s="2"/>
      <c r="Z5" s="3"/>
      <c r="AA5" s="2"/>
      <c r="AB5" s="3"/>
      <c r="AC5" s="2"/>
      <c r="AD5" s="3"/>
      <c r="AE5" s="3"/>
      <c r="AF5" s="2"/>
      <c r="AG5" s="3"/>
      <c r="AH5" s="2"/>
    </row>
    <row r="6" spans="1:36" ht="17.25" customHeight="1" x14ac:dyDescent="0.25">
      <c r="C6" s="8" t="s">
        <v>85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6" s="26" customFormat="1" ht="17.25" customHeight="1" x14ac:dyDescent="0.25">
      <c r="A7" s="74"/>
      <c r="C7" s="75"/>
      <c r="D7" s="27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7"/>
      <c r="AJ7" s="78"/>
    </row>
    <row r="8" spans="1:36" ht="46.5" customHeight="1" x14ac:dyDescent="0.25">
      <c r="A8" s="71" t="s">
        <v>32</v>
      </c>
      <c r="B8" s="72" t="s">
        <v>79</v>
      </c>
      <c r="C8" s="73" t="s">
        <v>86</v>
      </c>
      <c r="D8" s="72" t="s">
        <v>87</v>
      </c>
      <c r="E8" s="79" t="s">
        <v>2</v>
      </c>
      <c r="F8" s="79" t="s">
        <v>3</v>
      </c>
      <c r="G8" s="79" t="s">
        <v>4</v>
      </c>
      <c r="H8" s="79" t="s">
        <v>5</v>
      </c>
      <c r="I8" s="79" t="s">
        <v>6</v>
      </c>
      <c r="J8" s="79" t="s">
        <v>7</v>
      </c>
      <c r="K8" s="79" t="s">
        <v>8</v>
      </c>
      <c r="L8" s="79" t="s">
        <v>9</v>
      </c>
      <c r="M8" s="79" t="s">
        <v>10</v>
      </c>
      <c r="N8" s="79" t="s">
        <v>11</v>
      </c>
      <c r="O8" s="79" t="s">
        <v>12</v>
      </c>
      <c r="P8" s="79" t="s">
        <v>13</v>
      </c>
      <c r="Q8" s="79" t="s">
        <v>14</v>
      </c>
      <c r="R8" s="79" t="s">
        <v>15</v>
      </c>
      <c r="S8" s="79" t="s">
        <v>16</v>
      </c>
      <c r="T8" s="79" t="s">
        <v>17</v>
      </c>
      <c r="U8" s="79" t="s">
        <v>18</v>
      </c>
      <c r="V8" s="79" t="s">
        <v>19</v>
      </c>
      <c r="W8" s="79" t="s">
        <v>20</v>
      </c>
      <c r="X8" s="79" t="s">
        <v>21</v>
      </c>
      <c r="Y8" s="79" t="s">
        <v>22</v>
      </c>
      <c r="Z8" s="79" t="s">
        <v>23</v>
      </c>
      <c r="AA8" s="79" t="s">
        <v>24</v>
      </c>
      <c r="AB8" s="79" t="s">
        <v>25</v>
      </c>
      <c r="AC8" s="79" t="s">
        <v>26</v>
      </c>
      <c r="AD8" s="79" t="s">
        <v>27</v>
      </c>
      <c r="AE8" s="79" t="s">
        <v>28</v>
      </c>
      <c r="AF8" s="79" t="s">
        <v>29</v>
      </c>
      <c r="AG8" s="79" t="s">
        <v>30</v>
      </c>
      <c r="AH8" s="79" t="s">
        <v>31</v>
      </c>
      <c r="AI8" s="72" t="s">
        <v>33</v>
      </c>
      <c r="AJ8" s="80" t="s">
        <v>91</v>
      </c>
    </row>
    <row r="9" spans="1:36" s="10" customFormat="1" ht="30" customHeight="1" x14ac:dyDescent="0.25">
      <c r="A9" s="23">
        <v>1</v>
      </c>
      <c r="B9" s="63" t="s">
        <v>80</v>
      </c>
      <c r="C9" s="64" t="s">
        <v>34</v>
      </c>
      <c r="D9" s="65" t="s">
        <v>35</v>
      </c>
      <c r="E9" s="66">
        <v>1</v>
      </c>
      <c r="F9" s="66">
        <v>1</v>
      </c>
      <c r="G9" s="66">
        <v>1</v>
      </c>
      <c r="H9" s="66">
        <v>1</v>
      </c>
      <c r="I9" s="66">
        <v>1</v>
      </c>
      <c r="J9" s="66">
        <v>1</v>
      </c>
      <c r="K9" s="66">
        <v>1</v>
      </c>
      <c r="L9" s="66">
        <v>1</v>
      </c>
      <c r="M9" s="66">
        <v>1</v>
      </c>
      <c r="N9" s="66">
        <v>1</v>
      </c>
      <c r="O9" s="66">
        <v>1</v>
      </c>
      <c r="P9" s="67">
        <v>1</v>
      </c>
      <c r="Q9" s="66">
        <v>1</v>
      </c>
      <c r="R9" s="66">
        <v>1</v>
      </c>
      <c r="S9" s="66">
        <v>1</v>
      </c>
      <c r="T9" s="66">
        <v>1</v>
      </c>
      <c r="U9" s="68">
        <v>0</v>
      </c>
      <c r="V9" s="68">
        <v>0</v>
      </c>
      <c r="W9" s="68">
        <v>0</v>
      </c>
      <c r="X9" s="66">
        <v>1</v>
      </c>
      <c r="Y9" s="68">
        <v>0</v>
      </c>
      <c r="Z9" s="66">
        <v>1</v>
      </c>
      <c r="AA9" s="66">
        <v>1</v>
      </c>
      <c r="AB9" s="66">
        <v>1</v>
      </c>
      <c r="AC9" s="67">
        <v>1</v>
      </c>
      <c r="AD9" s="66">
        <v>1</v>
      </c>
      <c r="AE9" s="66">
        <v>1</v>
      </c>
      <c r="AF9" s="66">
        <v>1</v>
      </c>
      <c r="AG9" s="66">
        <v>1</v>
      </c>
      <c r="AH9" s="66">
        <v>1</v>
      </c>
      <c r="AI9" s="69">
        <f>P9</f>
        <v>1</v>
      </c>
      <c r="AJ9" s="70">
        <f>AI9/30</f>
        <v>3.3333333333333333E-2</v>
      </c>
    </row>
    <row r="10" spans="1:36" s="10" customFormat="1" ht="30" customHeight="1" x14ac:dyDescent="0.25">
      <c r="A10" s="23">
        <v>2</v>
      </c>
      <c r="B10" s="37"/>
      <c r="C10" s="38" t="s">
        <v>36</v>
      </c>
      <c r="D10" s="39" t="s">
        <v>35</v>
      </c>
      <c r="E10" s="42">
        <v>0</v>
      </c>
      <c r="F10" s="42">
        <v>0</v>
      </c>
      <c r="G10" s="40">
        <v>1</v>
      </c>
      <c r="H10" s="42">
        <v>0</v>
      </c>
      <c r="I10" s="42">
        <v>0</v>
      </c>
      <c r="J10" s="40">
        <v>1</v>
      </c>
      <c r="K10" s="40">
        <v>1</v>
      </c>
      <c r="L10" s="40">
        <v>1</v>
      </c>
      <c r="M10" s="42">
        <v>0</v>
      </c>
      <c r="N10" s="40">
        <v>1</v>
      </c>
      <c r="O10" s="40">
        <v>1</v>
      </c>
      <c r="P10" s="40">
        <v>1</v>
      </c>
      <c r="Q10" s="40">
        <v>1</v>
      </c>
      <c r="R10" s="40">
        <v>1</v>
      </c>
      <c r="S10" s="40">
        <v>1</v>
      </c>
      <c r="T10" s="42">
        <v>0</v>
      </c>
      <c r="U10" s="42">
        <v>0</v>
      </c>
      <c r="V10" s="40">
        <v>1</v>
      </c>
      <c r="W10" s="40">
        <v>1</v>
      </c>
      <c r="X10" s="40">
        <v>1</v>
      </c>
      <c r="Y10" s="40">
        <v>1</v>
      </c>
      <c r="Z10" s="40">
        <v>1</v>
      </c>
      <c r="AA10" s="40">
        <v>1</v>
      </c>
      <c r="AB10" s="40">
        <v>1</v>
      </c>
      <c r="AC10" s="40">
        <v>1</v>
      </c>
      <c r="AD10" s="40">
        <v>1</v>
      </c>
      <c r="AE10" s="40">
        <v>1</v>
      </c>
      <c r="AF10" s="42">
        <v>0</v>
      </c>
      <c r="AG10" s="42">
        <v>0</v>
      </c>
      <c r="AH10" s="42">
        <v>0</v>
      </c>
      <c r="AI10" s="45">
        <v>0</v>
      </c>
      <c r="AJ10" s="44">
        <f t="shared" ref="AJ10:AJ48" si="0">AI10/30</f>
        <v>0</v>
      </c>
    </row>
    <row r="11" spans="1:36" s="10" customFormat="1" ht="30" customHeight="1" x14ac:dyDescent="0.25">
      <c r="A11" s="23">
        <v>3</v>
      </c>
      <c r="B11" s="37"/>
      <c r="C11" s="46" t="s">
        <v>37</v>
      </c>
      <c r="D11" s="39" t="s">
        <v>35</v>
      </c>
      <c r="E11" s="42">
        <v>0</v>
      </c>
      <c r="F11" s="42">
        <v>0</v>
      </c>
      <c r="G11" s="40">
        <v>1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0">
        <v>1</v>
      </c>
      <c r="R11" s="40">
        <v>1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1">
        <v>1</v>
      </c>
      <c r="Y11" s="40">
        <v>1</v>
      </c>
      <c r="Z11" s="42">
        <v>0</v>
      </c>
      <c r="AA11" s="40">
        <v>1</v>
      </c>
      <c r="AB11" s="42">
        <v>0</v>
      </c>
      <c r="AC11" s="42">
        <v>0</v>
      </c>
      <c r="AD11" s="40">
        <v>1</v>
      </c>
      <c r="AE11" s="40">
        <v>1</v>
      </c>
      <c r="AF11" s="42">
        <v>0</v>
      </c>
      <c r="AG11" s="42">
        <v>0</v>
      </c>
      <c r="AH11" s="42">
        <v>0</v>
      </c>
      <c r="AI11" s="43">
        <f>X11</f>
        <v>1</v>
      </c>
      <c r="AJ11" s="44">
        <f t="shared" si="0"/>
        <v>3.3333333333333333E-2</v>
      </c>
    </row>
    <row r="12" spans="1:36" s="10" customFormat="1" ht="30" customHeight="1" x14ac:dyDescent="0.25">
      <c r="A12" s="23">
        <v>4</v>
      </c>
      <c r="B12" s="37"/>
      <c r="C12" s="38" t="s">
        <v>38</v>
      </c>
      <c r="D12" s="39" t="s">
        <v>35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5">
        <v>0</v>
      </c>
      <c r="AJ12" s="44">
        <f t="shared" si="0"/>
        <v>0</v>
      </c>
    </row>
    <row r="13" spans="1:36" s="10" customFormat="1" ht="30" customHeight="1" x14ac:dyDescent="0.25">
      <c r="A13" s="23">
        <v>5</v>
      </c>
      <c r="B13" s="37"/>
      <c r="C13" s="38" t="s">
        <v>39</v>
      </c>
      <c r="D13" s="39" t="s">
        <v>35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1">
        <v>1</v>
      </c>
      <c r="Y13" s="40">
        <v>1</v>
      </c>
      <c r="Z13" s="42">
        <v>0</v>
      </c>
      <c r="AA13" s="40">
        <v>1</v>
      </c>
      <c r="AB13" s="42">
        <v>0</v>
      </c>
      <c r="AC13" s="42">
        <v>0</v>
      </c>
      <c r="AD13" s="40">
        <v>1</v>
      </c>
      <c r="AE13" s="40">
        <v>1</v>
      </c>
      <c r="AF13" s="42">
        <v>0</v>
      </c>
      <c r="AG13" s="42">
        <v>0</v>
      </c>
      <c r="AH13" s="42">
        <v>0</v>
      </c>
      <c r="AI13" s="43">
        <f>X13</f>
        <v>1</v>
      </c>
      <c r="AJ13" s="44">
        <f t="shared" si="0"/>
        <v>3.3333333333333333E-2</v>
      </c>
    </row>
    <row r="14" spans="1:36" s="10" customFormat="1" ht="30" customHeight="1" x14ac:dyDescent="0.25">
      <c r="A14" s="23">
        <v>6</v>
      </c>
      <c r="B14" s="37"/>
      <c r="C14" s="38" t="s">
        <v>40</v>
      </c>
      <c r="D14" s="39" t="s">
        <v>35</v>
      </c>
      <c r="E14" s="42">
        <v>0</v>
      </c>
      <c r="F14" s="42">
        <v>0</v>
      </c>
      <c r="G14" s="40">
        <v>1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0">
        <v>1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0">
        <v>1</v>
      </c>
      <c r="AB14" s="42">
        <v>0</v>
      </c>
      <c r="AC14" s="42">
        <v>0</v>
      </c>
      <c r="AD14" s="40">
        <v>1</v>
      </c>
      <c r="AE14" s="40">
        <v>1</v>
      </c>
      <c r="AF14" s="42">
        <v>0</v>
      </c>
      <c r="AG14" s="42">
        <v>0</v>
      </c>
      <c r="AH14" s="42">
        <v>0</v>
      </c>
      <c r="AI14" s="45">
        <v>0</v>
      </c>
      <c r="AJ14" s="44">
        <f t="shared" si="0"/>
        <v>0</v>
      </c>
    </row>
    <row r="15" spans="1:36" ht="30" customHeight="1" x14ac:dyDescent="0.25">
      <c r="A15" s="23">
        <v>7</v>
      </c>
      <c r="B15" s="37"/>
      <c r="C15" s="38" t="s">
        <v>41</v>
      </c>
      <c r="D15" s="39" t="s">
        <v>35</v>
      </c>
      <c r="E15" s="42">
        <v>0</v>
      </c>
      <c r="F15" s="42">
        <v>0</v>
      </c>
      <c r="G15" s="41">
        <v>1</v>
      </c>
      <c r="H15" s="41">
        <v>1</v>
      </c>
      <c r="I15" s="41">
        <v>1</v>
      </c>
      <c r="J15" s="41">
        <v>1</v>
      </c>
      <c r="K15" s="41">
        <v>1</v>
      </c>
      <c r="L15" s="41">
        <v>1</v>
      </c>
      <c r="M15" s="42">
        <v>0</v>
      </c>
      <c r="N15" s="42">
        <v>0</v>
      </c>
      <c r="O15" s="41">
        <v>1</v>
      </c>
      <c r="P15" s="42">
        <v>0</v>
      </c>
      <c r="Q15" s="41">
        <v>1</v>
      </c>
      <c r="R15" s="41">
        <v>1</v>
      </c>
      <c r="S15" s="41">
        <v>1</v>
      </c>
      <c r="T15" s="42">
        <v>0</v>
      </c>
      <c r="U15" s="42">
        <v>0</v>
      </c>
      <c r="V15" s="42">
        <v>0</v>
      </c>
      <c r="W15" s="40">
        <v>1</v>
      </c>
      <c r="X15" s="41">
        <v>1</v>
      </c>
      <c r="Y15" s="40">
        <v>1</v>
      </c>
      <c r="Z15" s="42">
        <v>0</v>
      </c>
      <c r="AA15" s="40">
        <v>1</v>
      </c>
      <c r="AB15" s="40">
        <v>1</v>
      </c>
      <c r="AC15" s="42">
        <v>0</v>
      </c>
      <c r="AD15" s="40">
        <v>1</v>
      </c>
      <c r="AE15" s="40">
        <v>1</v>
      </c>
      <c r="AF15" s="42">
        <v>0</v>
      </c>
      <c r="AG15" s="40">
        <v>1</v>
      </c>
      <c r="AH15" s="40">
        <v>1</v>
      </c>
      <c r="AI15" s="47">
        <f>X15+S15+R15+Q15+O15+L15+K15+J15+I15+H15+G15</f>
        <v>11</v>
      </c>
      <c r="AJ15" s="44">
        <f t="shared" si="0"/>
        <v>0.36666666666666664</v>
      </c>
    </row>
    <row r="16" spans="1:36" s="10" customFormat="1" ht="30" customHeight="1" x14ac:dyDescent="0.25">
      <c r="A16" s="23">
        <v>8</v>
      </c>
      <c r="B16" s="37" t="s">
        <v>81</v>
      </c>
      <c r="C16" s="38" t="s">
        <v>42</v>
      </c>
      <c r="D16" s="39" t="s">
        <v>35</v>
      </c>
      <c r="E16" s="41">
        <v>1</v>
      </c>
      <c r="F16" s="42">
        <v>0</v>
      </c>
      <c r="G16" s="40">
        <v>1</v>
      </c>
      <c r="H16" s="41">
        <v>1</v>
      </c>
      <c r="I16" s="42">
        <v>0</v>
      </c>
      <c r="J16" s="41">
        <v>1</v>
      </c>
      <c r="K16" s="41">
        <v>1</v>
      </c>
      <c r="L16" s="41">
        <v>1</v>
      </c>
      <c r="M16" s="42">
        <v>0</v>
      </c>
      <c r="N16" s="42">
        <v>0</v>
      </c>
      <c r="O16" s="41">
        <v>1</v>
      </c>
      <c r="P16" s="42">
        <v>0</v>
      </c>
      <c r="Q16" s="41">
        <v>1</v>
      </c>
      <c r="R16" s="40">
        <v>1</v>
      </c>
      <c r="S16" s="40">
        <v>1</v>
      </c>
      <c r="T16" s="41">
        <v>1</v>
      </c>
      <c r="U16" s="42">
        <v>0</v>
      </c>
      <c r="V16" s="42">
        <v>0</v>
      </c>
      <c r="W16" s="40">
        <v>1</v>
      </c>
      <c r="X16" s="41">
        <v>1</v>
      </c>
      <c r="Y16" s="40">
        <v>1</v>
      </c>
      <c r="Z16" s="42">
        <v>0</v>
      </c>
      <c r="AA16" s="40">
        <v>1</v>
      </c>
      <c r="AB16" s="40">
        <v>1</v>
      </c>
      <c r="AC16" s="40">
        <v>1</v>
      </c>
      <c r="AD16" s="40">
        <v>1</v>
      </c>
      <c r="AE16" s="40">
        <v>1</v>
      </c>
      <c r="AF16" s="42">
        <v>0</v>
      </c>
      <c r="AG16" s="40">
        <v>1</v>
      </c>
      <c r="AH16" s="40">
        <v>1</v>
      </c>
      <c r="AI16" s="43">
        <f>X16+T16+Q16+O16+L16+K16+J16+H16+E16</f>
        <v>9</v>
      </c>
      <c r="AJ16" s="44">
        <f t="shared" si="0"/>
        <v>0.3</v>
      </c>
    </row>
    <row r="17" spans="1:36" ht="30" customHeight="1" x14ac:dyDescent="0.25">
      <c r="A17" s="23">
        <v>9</v>
      </c>
      <c r="B17" s="37"/>
      <c r="C17" s="48" t="s">
        <v>43</v>
      </c>
      <c r="D17" s="39" t="s">
        <v>35</v>
      </c>
      <c r="E17" s="41">
        <v>1</v>
      </c>
      <c r="F17" s="41">
        <v>1</v>
      </c>
      <c r="G17" s="40">
        <v>1</v>
      </c>
      <c r="H17" s="41">
        <v>1</v>
      </c>
      <c r="I17" s="42">
        <v>0.17346938775510204</v>
      </c>
      <c r="J17" s="41">
        <v>1</v>
      </c>
      <c r="K17" s="41">
        <v>1</v>
      </c>
      <c r="L17" s="41">
        <v>1</v>
      </c>
      <c r="M17" s="42">
        <v>0</v>
      </c>
      <c r="N17" s="41">
        <v>1</v>
      </c>
      <c r="O17" s="41">
        <v>1</v>
      </c>
      <c r="P17" s="41">
        <v>1</v>
      </c>
      <c r="Q17" s="41">
        <v>1</v>
      </c>
      <c r="R17" s="40">
        <v>1</v>
      </c>
      <c r="S17" s="40">
        <v>1</v>
      </c>
      <c r="T17" s="41">
        <v>1</v>
      </c>
      <c r="U17" s="41">
        <v>1</v>
      </c>
      <c r="V17" s="41">
        <v>1</v>
      </c>
      <c r="W17" s="40">
        <v>1</v>
      </c>
      <c r="X17" s="41">
        <v>1</v>
      </c>
      <c r="Y17" s="40">
        <v>1</v>
      </c>
      <c r="Z17" s="41">
        <v>1</v>
      </c>
      <c r="AA17" s="40">
        <v>1</v>
      </c>
      <c r="AB17" s="40">
        <v>1</v>
      </c>
      <c r="AC17" s="40">
        <v>1</v>
      </c>
      <c r="AD17" s="40">
        <v>1</v>
      </c>
      <c r="AE17" s="40">
        <v>1</v>
      </c>
      <c r="AF17" s="41">
        <v>1</v>
      </c>
      <c r="AG17" s="40">
        <v>1</v>
      </c>
      <c r="AH17" s="40">
        <v>1</v>
      </c>
      <c r="AI17" s="47">
        <f>AF17+Z17+X17+V17+U17+T17+Q17+P17+O17+N17+L17+K17+J17+H17+F17+E17</f>
        <v>16</v>
      </c>
      <c r="AJ17" s="44">
        <f t="shared" si="0"/>
        <v>0.53333333333333333</v>
      </c>
    </row>
    <row r="18" spans="1:36" ht="30" customHeight="1" x14ac:dyDescent="0.25">
      <c r="A18" s="23">
        <v>10</v>
      </c>
      <c r="B18" s="37"/>
      <c r="C18" s="38" t="s">
        <v>44</v>
      </c>
      <c r="D18" s="39" t="s">
        <v>35</v>
      </c>
      <c r="E18" s="40">
        <v>1</v>
      </c>
      <c r="F18" s="40">
        <v>1</v>
      </c>
      <c r="G18" s="40">
        <v>1</v>
      </c>
      <c r="H18" s="40">
        <v>1</v>
      </c>
      <c r="I18" s="40">
        <v>1</v>
      </c>
      <c r="J18" s="40">
        <v>1</v>
      </c>
      <c r="K18" s="40">
        <v>1</v>
      </c>
      <c r="L18" s="40">
        <v>1</v>
      </c>
      <c r="M18" s="40">
        <v>1</v>
      </c>
      <c r="N18" s="40">
        <v>1</v>
      </c>
      <c r="O18" s="40">
        <v>1</v>
      </c>
      <c r="P18" s="40">
        <v>1</v>
      </c>
      <c r="Q18" s="40">
        <v>1</v>
      </c>
      <c r="R18" s="40">
        <v>1</v>
      </c>
      <c r="S18" s="40">
        <v>1</v>
      </c>
      <c r="T18" s="40">
        <v>1</v>
      </c>
      <c r="U18" s="42">
        <v>0</v>
      </c>
      <c r="V18" s="42">
        <v>0</v>
      </c>
      <c r="W18" s="40">
        <v>1</v>
      </c>
      <c r="X18" s="40">
        <v>1</v>
      </c>
      <c r="Y18" s="40">
        <v>1</v>
      </c>
      <c r="Z18" s="40">
        <v>1</v>
      </c>
      <c r="AA18" s="40">
        <v>1</v>
      </c>
      <c r="AB18" s="40">
        <v>1</v>
      </c>
      <c r="AC18" s="40">
        <v>1</v>
      </c>
      <c r="AD18" s="40">
        <v>1</v>
      </c>
      <c r="AE18" s="40">
        <v>1</v>
      </c>
      <c r="AF18" s="40">
        <v>1</v>
      </c>
      <c r="AG18" s="40">
        <v>1</v>
      </c>
      <c r="AH18" s="40">
        <v>1</v>
      </c>
      <c r="AI18" s="49">
        <v>0</v>
      </c>
      <c r="AJ18" s="44">
        <f t="shared" si="0"/>
        <v>0</v>
      </c>
    </row>
    <row r="19" spans="1:36" ht="30" customHeight="1" x14ac:dyDescent="0.25">
      <c r="A19" s="23">
        <v>11</v>
      </c>
      <c r="B19" s="37"/>
      <c r="C19" s="48" t="s">
        <v>45</v>
      </c>
      <c r="D19" s="50" t="s">
        <v>88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0">
        <v>1</v>
      </c>
      <c r="N19" s="42">
        <v>0</v>
      </c>
      <c r="O19" s="42">
        <v>0</v>
      </c>
      <c r="P19" s="42">
        <v>0</v>
      </c>
      <c r="Q19" s="40">
        <v>1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0">
        <v>1</v>
      </c>
      <c r="X19" s="40">
        <v>1</v>
      </c>
      <c r="Y19" s="40">
        <v>1</v>
      </c>
      <c r="Z19" s="41">
        <v>1</v>
      </c>
      <c r="AA19" s="42">
        <v>0</v>
      </c>
      <c r="AB19" s="41">
        <v>1</v>
      </c>
      <c r="AC19" s="41">
        <v>1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7">
        <f>AC19+AB19+Z19</f>
        <v>3</v>
      </c>
      <c r="AJ19" s="44">
        <f t="shared" si="0"/>
        <v>0.1</v>
      </c>
    </row>
    <row r="20" spans="1:36" ht="30" customHeight="1" x14ac:dyDescent="0.25">
      <c r="A20" s="23">
        <v>12</v>
      </c>
      <c r="B20" s="37"/>
      <c r="C20" s="38" t="s">
        <v>46</v>
      </c>
      <c r="D20" s="39" t="s">
        <v>35</v>
      </c>
      <c r="E20" s="42">
        <v>0</v>
      </c>
      <c r="F20" s="42">
        <v>0</v>
      </c>
      <c r="G20" s="41">
        <v>1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0">
        <v>1</v>
      </c>
      <c r="P20" s="42">
        <v>0</v>
      </c>
      <c r="Q20" s="42">
        <v>0</v>
      </c>
      <c r="R20" s="42">
        <v>0</v>
      </c>
      <c r="S20" s="41">
        <v>1</v>
      </c>
      <c r="T20" s="41">
        <v>1</v>
      </c>
      <c r="U20" s="42">
        <v>0</v>
      </c>
      <c r="V20" s="41">
        <v>1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0">
        <v>1</v>
      </c>
      <c r="AF20" s="42">
        <v>0</v>
      </c>
      <c r="AG20" s="42">
        <v>0</v>
      </c>
      <c r="AH20" s="42">
        <v>0</v>
      </c>
      <c r="AI20" s="47">
        <f>V20+T20+S20+G20</f>
        <v>4</v>
      </c>
      <c r="AJ20" s="44">
        <f t="shared" si="0"/>
        <v>0.13333333333333333</v>
      </c>
    </row>
    <row r="21" spans="1:36" ht="30" customHeight="1" x14ac:dyDescent="0.25">
      <c r="A21" s="23">
        <v>13</v>
      </c>
      <c r="B21" s="37"/>
      <c r="C21" s="38" t="s">
        <v>47</v>
      </c>
      <c r="D21" s="39" t="s">
        <v>35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0">
        <v>1</v>
      </c>
      <c r="AF21" s="42">
        <v>0</v>
      </c>
      <c r="AG21" s="42">
        <v>0</v>
      </c>
      <c r="AH21" s="42">
        <v>0</v>
      </c>
      <c r="AI21" s="49">
        <v>0</v>
      </c>
      <c r="AJ21" s="44">
        <f t="shared" si="0"/>
        <v>0</v>
      </c>
    </row>
    <row r="22" spans="1:36" ht="30" customHeight="1" x14ac:dyDescent="0.25">
      <c r="A22" s="23">
        <v>14</v>
      </c>
      <c r="B22" s="37"/>
      <c r="C22" s="38" t="s">
        <v>48</v>
      </c>
      <c r="D22" s="39" t="s">
        <v>35</v>
      </c>
      <c r="E22" s="42">
        <v>0</v>
      </c>
      <c r="F22" s="42">
        <v>0</v>
      </c>
      <c r="G22" s="41">
        <v>1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1">
        <v>1</v>
      </c>
      <c r="P22" s="42">
        <v>0</v>
      </c>
      <c r="Q22" s="42">
        <v>0</v>
      </c>
      <c r="R22" s="41">
        <v>1</v>
      </c>
      <c r="S22" s="41">
        <v>1</v>
      </c>
      <c r="T22" s="42">
        <v>0</v>
      </c>
      <c r="U22" s="42">
        <v>0</v>
      </c>
      <c r="V22" s="41">
        <v>1</v>
      </c>
      <c r="W22" s="41">
        <v>1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7">
        <f>W22+V22+S22+R22+P22+O22+G22</f>
        <v>6</v>
      </c>
      <c r="AJ22" s="44">
        <f t="shared" si="0"/>
        <v>0.2</v>
      </c>
    </row>
    <row r="23" spans="1:36" ht="30" customHeight="1" x14ac:dyDescent="0.25">
      <c r="A23" s="23">
        <v>15</v>
      </c>
      <c r="B23" s="37"/>
      <c r="C23" s="38" t="s">
        <v>49</v>
      </c>
      <c r="D23" s="50" t="s">
        <v>88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1">
        <v>1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7">
        <f>R23</f>
        <v>1</v>
      </c>
      <c r="AJ23" s="44">
        <f t="shared" si="0"/>
        <v>3.3333333333333333E-2</v>
      </c>
    </row>
    <row r="24" spans="1:36" ht="30" customHeight="1" x14ac:dyDescent="0.25">
      <c r="A24" s="23">
        <v>16</v>
      </c>
      <c r="B24" s="37"/>
      <c r="C24" s="38" t="s">
        <v>50</v>
      </c>
      <c r="D24" s="50" t="s">
        <v>88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1">
        <v>1</v>
      </c>
      <c r="O24" s="42">
        <v>0</v>
      </c>
      <c r="P24" s="41">
        <v>1</v>
      </c>
      <c r="Q24" s="42">
        <v>0</v>
      </c>
      <c r="R24" s="41">
        <v>1</v>
      </c>
      <c r="S24" s="41">
        <v>1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1">
        <v>1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7">
        <f>AA24+S24+R24+P24+N24+I24</f>
        <v>5</v>
      </c>
      <c r="AJ24" s="44">
        <f t="shared" si="0"/>
        <v>0.16666666666666666</v>
      </c>
    </row>
    <row r="25" spans="1:36" ht="30" customHeight="1" x14ac:dyDescent="0.25">
      <c r="A25" s="23">
        <v>17</v>
      </c>
      <c r="B25" s="37"/>
      <c r="C25" s="38" t="s">
        <v>51</v>
      </c>
      <c r="D25" s="39" t="s">
        <v>35</v>
      </c>
      <c r="E25" s="42">
        <v>0</v>
      </c>
      <c r="F25" s="42">
        <v>0</v>
      </c>
      <c r="G25" s="40">
        <v>1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0">
        <v>1</v>
      </c>
      <c r="O25" s="41">
        <v>1</v>
      </c>
      <c r="P25" s="42">
        <v>0</v>
      </c>
      <c r="Q25" s="42">
        <v>0</v>
      </c>
      <c r="R25" s="42">
        <v>0</v>
      </c>
      <c r="S25" s="40">
        <v>1</v>
      </c>
      <c r="T25" s="41">
        <v>1</v>
      </c>
      <c r="U25" s="42">
        <v>0</v>
      </c>
      <c r="V25" s="42">
        <v>0</v>
      </c>
      <c r="W25" s="42">
        <v>0</v>
      </c>
      <c r="X25" s="42">
        <v>0</v>
      </c>
      <c r="Y25" s="41">
        <v>1</v>
      </c>
      <c r="Z25" s="42">
        <v>0</v>
      </c>
      <c r="AA25" s="40">
        <v>1</v>
      </c>
      <c r="AB25" s="41">
        <v>1</v>
      </c>
      <c r="AC25" s="42">
        <v>0</v>
      </c>
      <c r="AD25" s="40">
        <v>1</v>
      </c>
      <c r="AE25" s="40">
        <v>1</v>
      </c>
      <c r="AF25" s="42">
        <v>0</v>
      </c>
      <c r="AG25" s="42">
        <v>0</v>
      </c>
      <c r="AH25" s="42">
        <v>0</v>
      </c>
      <c r="AI25" s="47">
        <f>AB25+Y25+T25+O25</f>
        <v>4</v>
      </c>
      <c r="AJ25" s="44">
        <f t="shared" si="0"/>
        <v>0.13333333333333333</v>
      </c>
    </row>
    <row r="26" spans="1:36" ht="30" customHeight="1" x14ac:dyDescent="0.25">
      <c r="A26" s="23">
        <v>18</v>
      </c>
      <c r="B26" s="37"/>
      <c r="C26" s="38" t="s">
        <v>52</v>
      </c>
      <c r="D26" s="39" t="s">
        <v>35</v>
      </c>
      <c r="E26" s="42">
        <v>0</v>
      </c>
      <c r="F26" s="41">
        <v>1</v>
      </c>
      <c r="G26" s="41">
        <v>1</v>
      </c>
      <c r="H26" s="42">
        <v>0</v>
      </c>
      <c r="I26" s="41">
        <v>1</v>
      </c>
      <c r="J26" s="41">
        <v>1</v>
      </c>
      <c r="K26" s="41">
        <v>1</v>
      </c>
      <c r="L26" s="41">
        <v>1</v>
      </c>
      <c r="M26" s="41">
        <v>1</v>
      </c>
      <c r="N26" s="40">
        <v>1</v>
      </c>
      <c r="O26" s="41">
        <v>1</v>
      </c>
      <c r="P26" s="40">
        <v>1</v>
      </c>
      <c r="Q26" s="41">
        <v>1</v>
      </c>
      <c r="R26" s="40">
        <v>1</v>
      </c>
      <c r="S26" s="40">
        <v>1</v>
      </c>
      <c r="T26" s="42">
        <v>0</v>
      </c>
      <c r="U26" s="42">
        <v>0</v>
      </c>
      <c r="V26" s="42">
        <v>0</v>
      </c>
      <c r="W26" s="40">
        <v>1</v>
      </c>
      <c r="X26" s="41">
        <v>1</v>
      </c>
      <c r="Y26" s="40">
        <v>1</v>
      </c>
      <c r="Z26" s="40">
        <v>1</v>
      </c>
      <c r="AA26" s="40">
        <v>1</v>
      </c>
      <c r="AB26" s="42">
        <v>0</v>
      </c>
      <c r="AC26" s="40">
        <v>1</v>
      </c>
      <c r="AD26" s="40">
        <v>1</v>
      </c>
      <c r="AE26" s="40">
        <v>1</v>
      </c>
      <c r="AF26" s="41">
        <v>1</v>
      </c>
      <c r="AG26" s="40">
        <v>1</v>
      </c>
      <c r="AH26" s="40">
        <v>1</v>
      </c>
      <c r="AI26" s="47">
        <f>AF26+X26+Q26+O26+M26+L26+K26+J26+I26+G26+F26</f>
        <v>11</v>
      </c>
      <c r="AJ26" s="44">
        <f t="shared" si="0"/>
        <v>0.36666666666666664</v>
      </c>
    </row>
    <row r="27" spans="1:36" ht="30" customHeight="1" x14ac:dyDescent="0.25">
      <c r="A27" s="23">
        <v>19</v>
      </c>
      <c r="B27" s="37"/>
      <c r="C27" s="38" t="s">
        <v>53</v>
      </c>
      <c r="D27" s="39" t="s">
        <v>35</v>
      </c>
      <c r="E27" s="42">
        <v>0</v>
      </c>
      <c r="F27" s="42">
        <v>0</v>
      </c>
      <c r="G27" s="40">
        <v>1</v>
      </c>
      <c r="H27" s="42">
        <v>0</v>
      </c>
      <c r="I27" s="42">
        <v>0</v>
      </c>
      <c r="J27" s="41">
        <v>1</v>
      </c>
      <c r="K27" s="42">
        <v>0</v>
      </c>
      <c r="L27" s="42">
        <v>0</v>
      </c>
      <c r="M27" s="40">
        <v>1</v>
      </c>
      <c r="N27" s="42">
        <v>0</v>
      </c>
      <c r="O27" s="41">
        <v>1</v>
      </c>
      <c r="P27" s="42">
        <v>0</v>
      </c>
      <c r="Q27" s="42">
        <v>0</v>
      </c>
      <c r="R27" s="41">
        <v>1</v>
      </c>
      <c r="S27" s="41">
        <v>1</v>
      </c>
      <c r="T27" s="41">
        <v>1</v>
      </c>
      <c r="U27" s="42">
        <v>0</v>
      </c>
      <c r="V27" s="42">
        <v>0</v>
      </c>
      <c r="W27" s="42">
        <v>0</v>
      </c>
      <c r="X27" s="42">
        <v>0</v>
      </c>
      <c r="Y27" s="40">
        <v>1</v>
      </c>
      <c r="Z27" s="40">
        <v>1</v>
      </c>
      <c r="AA27" s="40">
        <v>1</v>
      </c>
      <c r="AB27" s="42">
        <v>0</v>
      </c>
      <c r="AC27" s="42">
        <v>0</v>
      </c>
      <c r="AD27" s="40">
        <v>1</v>
      </c>
      <c r="AE27" s="40">
        <v>1</v>
      </c>
      <c r="AF27" s="42">
        <v>0</v>
      </c>
      <c r="AG27" s="42">
        <v>0</v>
      </c>
      <c r="AH27" s="42">
        <v>0</v>
      </c>
      <c r="AI27" s="47">
        <f>T27+S27+R27+O27+J27</f>
        <v>5</v>
      </c>
      <c r="AJ27" s="44">
        <f t="shared" si="0"/>
        <v>0.16666666666666666</v>
      </c>
    </row>
    <row r="28" spans="1:36" ht="30" customHeight="1" x14ac:dyDescent="0.25">
      <c r="A28" s="23">
        <v>20</v>
      </c>
      <c r="B28" s="37"/>
      <c r="C28" s="38" t="s">
        <v>54</v>
      </c>
      <c r="D28" s="39" t="s">
        <v>35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0">
        <v>1</v>
      </c>
      <c r="X28" s="42">
        <v>0</v>
      </c>
      <c r="Y28" s="42">
        <v>0</v>
      </c>
      <c r="Z28" s="42">
        <v>0</v>
      </c>
      <c r="AA28" s="40">
        <v>1</v>
      </c>
      <c r="AB28" s="42">
        <v>0</v>
      </c>
      <c r="AC28" s="42">
        <v>0</v>
      </c>
      <c r="AD28" s="40">
        <v>1</v>
      </c>
      <c r="AE28" s="40">
        <v>1</v>
      </c>
      <c r="AF28" s="42">
        <v>0</v>
      </c>
      <c r="AG28" s="42">
        <v>0</v>
      </c>
      <c r="AH28" s="42">
        <v>0</v>
      </c>
      <c r="AI28" s="49">
        <v>0</v>
      </c>
      <c r="AJ28" s="44">
        <f t="shared" si="0"/>
        <v>0</v>
      </c>
    </row>
    <row r="29" spans="1:36" ht="30" customHeight="1" x14ac:dyDescent="0.25">
      <c r="A29" s="23">
        <v>21</v>
      </c>
      <c r="B29" s="37" t="s">
        <v>82</v>
      </c>
      <c r="C29" s="38" t="s">
        <v>55</v>
      </c>
      <c r="D29" s="39" t="s">
        <v>35</v>
      </c>
      <c r="E29" s="42">
        <v>0</v>
      </c>
      <c r="F29" s="42">
        <v>0</v>
      </c>
      <c r="G29" s="41">
        <v>1</v>
      </c>
      <c r="H29" s="42">
        <v>0</v>
      </c>
      <c r="I29" s="42">
        <v>0</v>
      </c>
      <c r="J29" s="41">
        <v>1</v>
      </c>
      <c r="K29" s="41">
        <v>1</v>
      </c>
      <c r="L29" s="41">
        <v>1</v>
      </c>
      <c r="M29" s="42">
        <v>0</v>
      </c>
      <c r="N29" s="42">
        <v>0</v>
      </c>
      <c r="O29" s="40">
        <v>1</v>
      </c>
      <c r="P29" s="42">
        <v>0</v>
      </c>
      <c r="Q29" s="40">
        <v>1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0">
        <v>1</v>
      </c>
      <c r="Y29" s="40">
        <v>1</v>
      </c>
      <c r="Z29" s="42">
        <v>0</v>
      </c>
      <c r="AA29" s="40">
        <v>1</v>
      </c>
      <c r="AB29" s="41">
        <v>1</v>
      </c>
      <c r="AC29" s="42">
        <v>0</v>
      </c>
      <c r="AD29" s="40">
        <v>1</v>
      </c>
      <c r="AE29" s="40">
        <v>1</v>
      </c>
      <c r="AF29" s="42">
        <v>0</v>
      </c>
      <c r="AG29" s="40">
        <v>1</v>
      </c>
      <c r="AH29" s="40">
        <v>1</v>
      </c>
      <c r="AI29" s="47">
        <f>AB29+L29+K29+J29+G29</f>
        <v>5</v>
      </c>
      <c r="AJ29" s="44">
        <f t="shared" si="0"/>
        <v>0.16666666666666666</v>
      </c>
    </row>
    <row r="30" spans="1:36" ht="30" customHeight="1" x14ac:dyDescent="0.25">
      <c r="A30" s="23">
        <v>22</v>
      </c>
      <c r="B30" s="37"/>
      <c r="C30" s="48" t="s">
        <v>56</v>
      </c>
      <c r="D30" s="39" t="s">
        <v>35</v>
      </c>
      <c r="E30" s="41">
        <v>1</v>
      </c>
      <c r="F30" s="41">
        <v>1</v>
      </c>
      <c r="G30" s="40">
        <v>1</v>
      </c>
      <c r="H30" s="41">
        <v>1</v>
      </c>
      <c r="I30" s="41">
        <v>1</v>
      </c>
      <c r="J30" s="41">
        <v>1</v>
      </c>
      <c r="K30" s="41">
        <v>1</v>
      </c>
      <c r="L30" s="41">
        <v>1</v>
      </c>
      <c r="M30" s="41">
        <v>1</v>
      </c>
      <c r="N30" s="41">
        <v>1</v>
      </c>
      <c r="O30" s="41">
        <v>1</v>
      </c>
      <c r="P30" s="42">
        <v>0</v>
      </c>
      <c r="Q30" s="41">
        <v>1</v>
      </c>
      <c r="R30" s="40">
        <v>1</v>
      </c>
      <c r="S30" s="40">
        <v>1</v>
      </c>
      <c r="T30" s="41">
        <v>1</v>
      </c>
      <c r="U30" s="40">
        <v>1</v>
      </c>
      <c r="V30" s="42">
        <v>0</v>
      </c>
      <c r="W30" s="40">
        <v>1</v>
      </c>
      <c r="X30" s="41">
        <v>1</v>
      </c>
      <c r="Y30" s="40">
        <v>1</v>
      </c>
      <c r="Z30" s="40">
        <v>1</v>
      </c>
      <c r="AA30" s="40">
        <v>1</v>
      </c>
      <c r="AB30" s="41">
        <v>1</v>
      </c>
      <c r="AC30" s="40">
        <v>1</v>
      </c>
      <c r="AD30" s="40">
        <v>1</v>
      </c>
      <c r="AE30" s="40">
        <v>1</v>
      </c>
      <c r="AF30" s="42">
        <v>0</v>
      </c>
      <c r="AG30" s="40">
        <v>1</v>
      </c>
      <c r="AH30" s="40">
        <v>1</v>
      </c>
      <c r="AI30" s="47">
        <f>AB30+X30+T30+Q30+O30+N30+M30+L30+K30+J30+I30+H30+F30+E30</f>
        <v>14</v>
      </c>
      <c r="AJ30" s="44">
        <f t="shared" si="0"/>
        <v>0.46666666666666667</v>
      </c>
    </row>
    <row r="31" spans="1:36" ht="30" customHeight="1" x14ac:dyDescent="0.25">
      <c r="A31" s="23">
        <v>23</v>
      </c>
      <c r="B31" s="37"/>
      <c r="C31" s="46" t="s">
        <v>57</v>
      </c>
      <c r="D31" s="39" t="s">
        <v>35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1">
        <v>1</v>
      </c>
      <c r="N31" s="41">
        <v>1</v>
      </c>
      <c r="O31" s="41">
        <v>1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0">
        <v>1</v>
      </c>
      <c r="V31" s="40">
        <v>1</v>
      </c>
      <c r="W31" s="40">
        <v>1</v>
      </c>
      <c r="X31" s="41">
        <v>1</v>
      </c>
      <c r="Y31" s="40">
        <v>1</v>
      </c>
      <c r="Z31" s="42">
        <v>0</v>
      </c>
      <c r="AA31" s="42">
        <v>0</v>
      </c>
      <c r="AB31" s="42">
        <v>0</v>
      </c>
      <c r="AC31" s="42">
        <v>0</v>
      </c>
      <c r="AD31" s="40">
        <v>1</v>
      </c>
      <c r="AE31" s="42">
        <v>0</v>
      </c>
      <c r="AF31" s="42">
        <v>0</v>
      </c>
      <c r="AG31" s="40">
        <v>1</v>
      </c>
      <c r="AH31" s="40">
        <v>1</v>
      </c>
      <c r="AI31" s="47">
        <f>X31+O31+N31+M31</f>
        <v>4</v>
      </c>
      <c r="AJ31" s="44">
        <f t="shared" si="0"/>
        <v>0.13333333333333333</v>
      </c>
    </row>
    <row r="32" spans="1:36" ht="30" customHeight="1" x14ac:dyDescent="0.25">
      <c r="A32" s="23">
        <v>24</v>
      </c>
      <c r="B32" s="37"/>
      <c r="C32" s="38" t="s">
        <v>58</v>
      </c>
      <c r="D32" s="39" t="s">
        <v>35</v>
      </c>
      <c r="E32" s="42">
        <v>0</v>
      </c>
      <c r="F32" s="41">
        <v>1</v>
      </c>
      <c r="G32" s="41">
        <v>1</v>
      </c>
      <c r="H32" s="42">
        <v>0</v>
      </c>
      <c r="I32" s="41">
        <v>1</v>
      </c>
      <c r="J32" s="41">
        <v>1</v>
      </c>
      <c r="K32" s="41">
        <v>1</v>
      </c>
      <c r="L32" s="41">
        <v>1</v>
      </c>
      <c r="M32" s="41">
        <v>1</v>
      </c>
      <c r="N32" s="41">
        <v>1</v>
      </c>
      <c r="O32" s="41">
        <v>1</v>
      </c>
      <c r="P32" s="42">
        <v>0</v>
      </c>
      <c r="Q32" s="41">
        <v>1</v>
      </c>
      <c r="R32" s="40">
        <v>1</v>
      </c>
      <c r="S32" s="40">
        <v>1</v>
      </c>
      <c r="T32" s="42">
        <v>0</v>
      </c>
      <c r="U32" s="41">
        <v>1</v>
      </c>
      <c r="V32" s="42">
        <v>0</v>
      </c>
      <c r="W32" s="40">
        <v>1</v>
      </c>
      <c r="X32" s="41">
        <v>1</v>
      </c>
      <c r="Y32" s="40">
        <v>1</v>
      </c>
      <c r="Z32" s="42">
        <v>0</v>
      </c>
      <c r="AA32" s="40">
        <v>1</v>
      </c>
      <c r="AB32" s="42">
        <v>0</v>
      </c>
      <c r="AC32" s="42">
        <v>0</v>
      </c>
      <c r="AD32" s="40">
        <v>1</v>
      </c>
      <c r="AE32" s="40">
        <v>1</v>
      </c>
      <c r="AF32" s="42">
        <v>0</v>
      </c>
      <c r="AG32" s="40">
        <v>1</v>
      </c>
      <c r="AH32" s="40">
        <v>1</v>
      </c>
      <c r="AI32" s="47">
        <f>X32+U32+Q32+O32+N32+M32+L32+K32+J32+I32+G32+F32</f>
        <v>12</v>
      </c>
      <c r="AJ32" s="44">
        <f t="shared" si="0"/>
        <v>0.4</v>
      </c>
    </row>
    <row r="33" spans="1:36" ht="30" customHeight="1" x14ac:dyDescent="0.25">
      <c r="A33" s="23">
        <v>25</v>
      </c>
      <c r="B33" s="37"/>
      <c r="C33" s="38" t="s">
        <v>59</v>
      </c>
      <c r="D33" s="39" t="s">
        <v>35</v>
      </c>
      <c r="E33" s="42">
        <v>0</v>
      </c>
      <c r="F33" s="42">
        <v>0</v>
      </c>
      <c r="G33" s="41">
        <v>1</v>
      </c>
      <c r="H33" s="41">
        <v>1</v>
      </c>
      <c r="I33" s="42">
        <v>0</v>
      </c>
      <c r="J33" s="41">
        <v>1</v>
      </c>
      <c r="K33" s="42">
        <v>0</v>
      </c>
      <c r="L33" s="42">
        <v>0</v>
      </c>
      <c r="M33" s="41">
        <v>1</v>
      </c>
      <c r="N33" s="40">
        <v>1</v>
      </c>
      <c r="O33" s="42">
        <v>0</v>
      </c>
      <c r="P33" s="40">
        <v>1</v>
      </c>
      <c r="Q33" s="42">
        <v>0</v>
      </c>
      <c r="R33" s="42">
        <v>0</v>
      </c>
      <c r="S33" s="42">
        <v>0</v>
      </c>
      <c r="T33" s="42">
        <v>0</v>
      </c>
      <c r="U33" s="40">
        <v>1</v>
      </c>
      <c r="V33" s="40">
        <v>1</v>
      </c>
      <c r="W33" s="40">
        <v>1</v>
      </c>
      <c r="X33" s="42">
        <v>0</v>
      </c>
      <c r="Y33" s="42">
        <v>0</v>
      </c>
      <c r="Z33" s="42">
        <v>0</v>
      </c>
      <c r="AA33" s="42">
        <v>0</v>
      </c>
      <c r="AB33" s="40">
        <v>1</v>
      </c>
      <c r="AC33" s="40">
        <v>1</v>
      </c>
      <c r="AD33" s="40">
        <v>1</v>
      </c>
      <c r="AE33" s="40">
        <v>1</v>
      </c>
      <c r="AF33" s="40">
        <v>1</v>
      </c>
      <c r="AG33" s="42">
        <v>0</v>
      </c>
      <c r="AH33" s="42">
        <v>0</v>
      </c>
      <c r="AI33" s="47">
        <f>M33+J33+H33+G33</f>
        <v>4</v>
      </c>
      <c r="AJ33" s="44">
        <f t="shared" si="0"/>
        <v>0.13333333333333333</v>
      </c>
    </row>
    <row r="34" spans="1:36" ht="30" customHeight="1" x14ac:dyDescent="0.25">
      <c r="A34" s="23">
        <v>26</v>
      </c>
      <c r="B34" s="37"/>
      <c r="C34" s="38" t="s">
        <v>60</v>
      </c>
      <c r="D34" s="39" t="s">
        <v>35</v>
      </c>
      <c r="E34" s="41">
        <v>1</v>
      </c>
      <c r="F34" s="40">
        <v>1</v>
      </c>
      <c r="G34" s="40">
        <v>1</v>
      </c>
      <c r="H34" s="41">
        <v>1</v>
      </c>
      <c r="I34" s="41">
        <v>1</v>
      </c>
      <c r="J34" s="42">
        <v>0</v>
      </c>
      <c r="K34" s="42">
        <v>0</v>
      </c>
      <c r="L34" s="42">
        <v>0</v>
      </c>
      <c r="M34" s="41">
        <v>1</v>
      </c>
      <c r="N34" s="40">
        <v>1</v>
      </c>
      <c r="O34" s="41">
        <v>1</v>
      </c>
      <c r="P34" s="40">
        <v>1</v>
      </c>
      <c r="Q34" s="42">
        <v>0</v>
      </c>
      <c r="R34" s="42">
        <v>0</v>
      </c>
      <c r="S34" s="40">
        <v>1</v>
      </c>
      <c r="T34" s="41">
        <v>1</v>
      </c>
      <c r="U34" s="40">
        <v>1</v>
      </c>
      <c r="V34" s="40">
        <v>1</v>
      </c>
      <c r="W34" s="40">
        <v>1</v>
      </c>
      <c r="X34" s="42">
        <v>0</v>
      </c>
      <c r="Y34" s="41">
        <v>1</v>
      </c>
      <c r="Z34" s="40">
        <v>1</v>
      </c>
      <c r="AA34" s="40">
        <v>1</v>
      </c>
      <c r="AB34" s="41">
        <v>1</v>
      </c>
      <c r="AC34" s="40">
        <v>1</v>
      </c>
      <c r="AD34" s="40">
        <v>1</v>
      </c>
      <c r="AE34" s="40">
        <v>1</v>
      </c>
      <c r="AF34" s="40">
        <v>1</v>
      </c>
      <c r="AG34" s="42">
        <v>0</v>
      </c>
      <c r="AH34" s="42">
        <v>0</v>
      </c>
      <c r="AI34" s="47">
        <f>AB34+Y34+T34+O34+M34+I34+H34+E34</f>
        <v>8</v>
      </c>
      <c r="AJ34" s="44">
        <f t="shared" si="0"/>
        <v>0.26666666666666666</v>
      </c>
    </row>
    <row r="35" spans="1:36" ht="30" customHeight="1" x14ac:dyDescent="0.25">
      <c r="A35" s="23">
        <v>27</v>
      </c>
      <c r="B35" s="37"/>
      <c r="C35" s="51" t="s">
        <v>61</v>
      </c>
      <c r="D35" s="50" t="s">
        <v>88</v>
      </c>
      <c r="E35" s="41">
        <v>1</v>
      </c>
      <c r="F35" s="40">
        <v>1</v>
      </c>
      <c r="G35" s="40">
        <v>1</v>
      </c>
      <c r="H35" s="41">
        <v>1</v>
      </c>
      <c r="I35" s="41">
        <v>1</v>
      </c>
      <c r="J35" s="41">
        <v>1</v>
      </c>
      <c r="K35" s="41">
        <v>1</v>
      </c>
      <c r="L35" s="41">
        <v>1</v>
      </c>
      <c r="M35" s="41">
        <v>1</v>
      </c>
      <c r="N35" s="40">
        <v>1</v>
      </c>
      <c r="O35" s="41">
        <v>1</v>
      </c>
      <c r="P35" s="40">
        <v>1</v>
      </c>
      <c r="Q35" s="41">
        <v>1</v>
      </c>
      <c r="R35" s="42">
        <v>0</v>
      </c>
      <c r="S35" s="40">
        <v>1</v>
      </c>
      <c r="T35" s="41">
        <v>1</v>
      </c>
      <c r="U35" s="40">
        <v>1</v>
      </c>
      <c r="V35" s="40">
        <v>1</v>
      </c>
      <c r="W35" s="40">
        <v>1</v>
      </c>
      <c r="X35" s="41">
        <v>1</v>
      </c>
      <c r="Y35" s="41">
        <v>1</v>
      </c>
      <c r="Z35" s="40">
        <v>1</v>
      </c>
      <c r="AA35" s="40">
        <v>1</v>
      </c>
      <c r="AB35" s="41">
        <v>1</v>
      </c>
      <c r="AC35" s="40">
        <v>1</v>
      </c>
      <c r="AD35" s="40">
        <v>1</v>
      </c>
      <c r="AE35" s="40">
        <v>1</v>
      </c>
      <c r="AF35" s="40">
        <v>1</v>
      </c>
      <c r="AG35" s="40">
        <v>1</v>
      </c>
      <c r="AH35" s="40">
        <v>1</v>
      </c>
      <c r="AI35" s="47">
        <f>AB35+Y35+X35+T35+Q35+O35+M35+L35+K35+J35+I35+H35+E35</f>
        <v>13</v>
      </c>
      <c r="AJ35" s="44">
        <f t="shared" si="0"/>
        <v>0.43333333333333335</v>
      </c>
    </row>
    <row r="36" spans="1:36" ht="30" customHeight="1" x14ac:dyDescent="0.25">
      <c r="A36" s="23">
        <v>28</v>
      </c>
      <c r="B36" s="37"/>
      <c r="C36" s="48" t="s">
        <v>62</v>
      </c>
      <c r="D36" s="50" t="s">
        <v>88</v>
      </c>
      <c r="E36" s="42">
        <v>0</v>
      </c>
      <c r="F36" s="40">
        <v>1</v>
      </c>
      <c r="G36" s="40">
        <v>1</v>
      </c>
      <c r="H36" s="41">
        <v>1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0">
        <v>1</v>
      </c>
      <c r="O36" s="42">
        <v>0</v>
      </c>
      <c r="P36" s="40">
        <v>1</v>
      </c>
      <c r="Q36" s="42">
        <v>0</v>
      </c>
      <c r="R36" s="42">
        <v>0.21794871794871795</v>
      </c>
      <c r="S36" s="40">
        <v>1</v>
      </c>
      <c r="T36" s="41">
        <v>1</v>
      </c>
      <c r="U36" s="40">
        <v>1</v>
      </c>
      <c r="V36" s="40">
        <v>1</v>
      </c>
      <c r="W36" s="40">
        <v>1</v>
      </c>
      <c r="X36" s="42">
        <v>0.21794871794871795</v>
      </c>
      <c r="Y36" s="42">
        <v>0</v>
      </c>
      <c r="Z36" s="40">
        <v>1</v>
      </c>
      <c r="AA36" s="40">
        <v>1</v>
      </c>
      <c r="AB36" s="41">
        <v>1</v>
      </c>
      <c r="AC36" s="40">
        <v>1</v>
      </c>
      <c r="AD36" s="40">
        <v>1</v>
      </c>
      <c r="AE36" s="40">
        <v>1</v>
      </c>
      <c r="AF36" s="40">
        <v>1</v>
      </c>
      <c r="AG36" s="42">
        <v>0</v>
      </c>
      <c r="AH36" s="42">
        <v>0</v>
      </c>
      <c r="AI36" s="47">
        <f>AB36+T36+H36</f>
        <v>3</v>
      </c>
      <c r="AJ36" s="44">
        <f t="shared" si="0"/>
        <v>0.1</v>
      </c>
    </row>
    <row r="37" spans="1:36" ht="30" customHeight="1" x14ac:dyDescent="0.25">
      <c r="A37" s="23">
        <v>29</v>
      </c>
      <c r="B37" s="37"/>
      <c r="C37" s="48" t="s">
        <v>63</v>
      </c>
      <c r="D37" s="50" t="s">
        <v>88</v>
      </c>
      <c r="E37" s="41">
        <v>1</v>
      </c>
      <c r="F37" s="40">
        <v>1</v>
      </c>
      <c r="G37" s="40">
        <v>1</v>
      </c>
      <c r="H37" s="41">
        <v>1</v>
      </c>
      <c r="I37" s="42">
        <v>0</v>
      </c>
      <c r="J37" s="42">
        <v>0</v>
      </c>
      <c r="K37" s="41">
        <v>1</v>
      </c>
      <c r="L37" s="42">
        <v>0</v>
      </c>
      <c r="M37" s="41">
        <v>1</v>
      </c>
      <c r="N37" s="40">
        <v>1</v>
      </c>
      <c r="O37" s="42">
        <v>0</v>
      </c>
      <c r="P37" s="40">
        <v>1</v>
      </c>
      <c r="Q37" s="42">
        <v>0</v>
      </c>
      <c r="R37" s="40">
        <v>1</v>
      </c>
      <c r="S37" s="40">
        <v>1</v>
      </c>
      <c r="T37" s="41">
        <v>1</v>
      </c>
      <c r="U37" s="40">
        <v>1</v>
      </c>
      <c r="V37" s="40">
        <v>1</v>
      </c>
      <c r="W37" s="40">
        <v>1</v>
      </c>
      <c r="X37" s="41">
        <v>1</v>
      </c>
      <c r="Y37" s="41">
        <v>1</v>
      </c>
      <c r="Z37" s="40">
        <v>1</v>
      </c>
      <c r="AA37" s="40">
        <v>1</v>
      </c>
      <c r="AB37" s="41">
        <v>1</v>
      </c>
      <c r="AC37" s="40">
        <v>1</v>
      </c>
      <c r="AD37" s="40">
        <v>1</v>
      </c>
      <c r="AE37" s="40">
        <v>1</v>
      </c>
      <c r="AF37" s="40">
        <v>1</v>
      </c>
      <c r="AG37" s="42">
        <v>0</v>
      </c>
      <c r="AH37" s="42">
        <v>0</v>
      </c>
      <c r="AI37" s="47">
        <f>AB37+Y37+X37+T37+M37+K37+H37+E37</f>
        <v>8</v>
      </c>
      <c r="AJ37" s="44">
        <f t="shared" si="0"/>
        <v>0.26666666666666666</v>
      </c>
    </row>
    <row r="38" spans="1:36" ht="30" customHeight="1" x14ac:dyDescent="0.25">
      <c r="A38" s="23">
        <v>30</v>
      </c>
      <c r="B38" s="37"/>
      <c r="C38" s="48" t="s">
        <v>64</v>
      </c>
      <c r="D38" s="50" t="s">
        <v>88</v>
      </c>
      <c r="E38" s="42">
        <v>0</v>
      </c>
      <c r="F38" s="40">
        <v>1</v>
      </c>
      <c r="G38" s="40">
        <v>1</v>
      </c>
      <c r="H38" s="41">
        <v>1</v>
      </c>
      <c r="I38" s="42">
        <v>0</v>
      </c>
      <c r="J38" s="41">
        <v>1</v>
      </c>
      <c r="K38" s="42">
        <v>0</v>
      </c>
      <c r="L38" s="41">
        <v>1</v>
      </c>
      <c r="M38" s="42">
        <v>0</v>
      </c>
      <c r="N38" s="40">
        <v>1</v>
      </c>
      <c r="O38" s="42">
        <v>0</v>
      </c>
      <c r="P38" s="40">
        <v>1</v>
      </c>
      <c r="Q38" s="41">
        <v>1</v>
      </c>
      <c r="R38" s="42">
        <v>0</v>
      </c>
      <c r="S38" s="42">
        <v>0</v>
      </c>
      <c r="T38" s="41">
        <v>1</v>
      </c>
      <c r="U38" s="40">
        <v>1</v>
      </c>
      <c r="V38" s="40">
        <v>1</v>
      </c>
      <c r="W38" s="40">
        <v>1</v>
      </c>
      <c r="X38" s="41">
        <v>1</v>
      </c>
      <c r="Y38" s="42">
        <v>0</v>
      </c>
      <c r="Z38" s="40">
        <v>1</v>
      </c>
      <c r="AA38" s="40">
        <v>1</v>
      </c>
      <c r="AB38" s="41">
        <v>1</v>
      </c>
      <c r="AC38" s="40">
        <v>1</v>
      </c>
      <c r="AD38" s="40">
        <v>1</v>
      </c>
      <c r="AE38" s="40">
        <v>1</v>
      </c>
      <c r="AF38" s="40">
        <v>1</v>
      </c>
      <c r="AG38" s="42">
        <v>0</v>
      </c>
      <c r="AH38" s="42">
        <v>0</v>
      </c>
      <c r="AI38" s="47">
        <f>AB38+X38+T38+Q38+L38+J38+H38</f>
        <v>7</v>
      </c>
      <c r="AJ38" s="44">
        <f t="shared" si="0"/>
        <v>0.23333333333333334</v>
      </c>
    </row>
    <row r="39" spans="1:36" ht="30" customHeight="1" x14ac:dyDescent="0.25">
      <c r="A39" s="23">
        <v>31</v>
      </c>
      <c r="B39" s="37"/>
      <c r="C39" s="51" t="s">
        <v>65</v>
      </c>
      <c r="D39" s="50" t="s">
        <v>88</v>
      </c>
      <c r="E39" s="41">
        <v>1</v>
      </c>
      <c r="F39" s="40">
        <v>1</v>
      </c>
      <c r="G39" s="40">
        <v>1</v>
      </c>
      <c r="H39" s="41">
        <v>1</v>
      </c>
      <c r="I39" s="41">
        <v>1</v>
      </c>
      <c r="J39" s="41">
        <v>1</v>
      </c>
      <c r="K39" s="41">
        <v>1</v>
      </c>
      <c r="L39" s="41">
        <v>1</v>
      </c>
      <c r="M39" s="41">
        <v>1</v>
      </c>
      <c r="N39" s="40">
        <v>1</v>
      </c>
      <c r="O39" s="41">
        <v>1</v>
      </c>
      <c r="P39" s="40">
        <v>1</v>
      </c>
      <c r="Q39" s="41">
        <v>1</v>
      </c>
      <c r="R39" s="42">
        <v>0</v>
      </c>
      <c r="S39" s="42">
        <v>0</v>
      </c>
      <c r="T39" s="41">
        <v>1</v>
      </c>
      <c r="U39" s="40">
        <v>1</v>
      </c>
      <c r="V39" s="40">
        <v>1</v>
      </c>
      <c r="W39" s="40">
        <v>1</v>
      </c>
      <c r="X39" s="41">
        <v>1</v>
      </c>
      <c r="Y39" s="41">
        <v>1</v>
      </c>
      <c r="Z39" s="40">
        <v>1</v>
      </c>
      <c r="AA39" s="40">
        <v>1</v>
      </c>
      <c r="AB39" s="41">
        <v>1</v>
      </c>
      <c r="AC39" s="40">
        <v>1</v>
      </c>
      <c r="AD39" s="40">
        <v>1</v>
      </c>
      <c r="AE39" s="40">
        <v>1</v>
      </c>
      <c r="AF39" s="40">
        <v>1</v>
      </c>
      <c r="AG39" s="42">
        <v>0</v>
      </c>
      <c r="AH39" s="42">
        <v>0</v>
      </c>
      <c r="AI39" s="47">
        <f>AB39+Y39+X39+T39+Q39+O39+M39+L39+K39+J39+I39+H39+E39</f>
        <v>13</v>
      </c>
      <c r="AJ39" s="44">
        <f t="shared" si="0"/>
        <v>0.43333333333333335</v>
      </c>
    </row>
    <row r="40" spans="1:36" ht="30" customHeight="1" x14ac:dyDescent="0.25">
      <c r="A40" s="23">
        <v>32</v>
      </c>
      <c r="B40" s="37"/>
      <c r="C40" s="48" t="s">
        <v>66</v>
      </c>
      <c r="D40" s="50" t="s">
        <v>88</v>
      </c>
      <c r="E40" s="42">
        <v>0</v>
      </c>
      <c r="F40" s="40">
        <v>1</v>
      </c>
      <c r="G40" s="40">
        <v>1</v>
      </c>
      <c r="H40" s="41">
        <v>1</v>
      </c>
      <c r="I40" s="41">
        <v>1</v>
      </c>
      <c r="J40" s="42">
        <v>0</v>
      </c>
      <c r="K40" s="42">
        <v>0</v>
      </c>
      <c r="L40" s="42">
        <v>0</v>
      </c>
      <c r="M40" s="41">
        <v>1</v>
      </c>
      <c r="N40" s="40">
        <v>1</v>
      </c>
      <c r="O40" s="41">
        <v>1</v>
      </c>
      <c r="P40" s="40">
        <v>1</v>
      </c>
      <c r="Q40" s="42">
        <v>0</v>
      </c>
      <c r="R40" s="42">
        <v>0</v>
      </c>
      <c r="S40" s="42">
        <v>0</v>
      </c>
      <c r="T40" s="41">
        <v>1</v>
      </c>
      <c r="U40" s="40">
        <v>1</v>
      </c>
      <c r="V40" s="40">
        <v>1</v>
      </c>
      <c r="W40" s="40">
        <v>1</v>
      </c>
      <c r="X40" s="41">
        <v>1</v>
      </c>
      <c r="Y40" s="40">
        <v>1</v>
      </c>
      <c r="Z40" s="40">
        <v>1</v>
      </c>
      <c r="AA40" s="40">
        <v>1</v>
      </c>
      <c r="AB40" s="41">
        <v>1</v>
      </c>
      <c r="AC40" s="40">
        <v>1</v>
      </c>
      <c r="AD40" s="40">
        <v>1</v>
      </c>
      <c r="AE40" s="40">
        <v>1</v>
      </c>
      <c r="AF40" s="40">
        <v>1</v>
      </c>
      <c r="AG40" s="40">
        <v>1</v>
      </c>
      <c r="AH40" s="40">
        <v>1</v>
      </c>
      <c r="AI40" s="47">
        <f>AB40+X40+T40+Q40+O40+M40+L40+K40+J40+I40+H40+E40</f>
        <v>7</v>
      </c>
      <c r="AJ40" s="44">
        <f t="shared" si="0"/>
        <v>0.23333333333333334</v>
      </c>
    </row>
    <row r="41" spans="1:36" ht="30" customHeight="1" x14ac:dyDescent="0.25">
      <c r="A41" s="23">
        <v>33</v>
      </c>
      <c r="B41" s="37"/>
      <c r="C41" s="51" t="s">
        <v>67</v>
      </c>
      <c r="D41" s="39" t="s">
        <v>35</v>
      </c>
      <c r="E41" s="42">
        <v>0</v>
      </c>
      <c r="F41" s="40">
        <v>1</v>
      </c>
      <c r="G41" s="40">
        <v>1</v>
      </c>
      <c r="H41" s="41">
        <v>1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0">
        <v>1</v>
      </c>
      <c r="O41" s="42">
        <v>0</v>
      </c>
      <c r="P41" s="40">
        <v>1</v>
      </c>
      <c r="Q41" s="42">
        <v>0</v>
      </c>
      <c r="R41" s="42">
        <v>0</v>
      </c>
      <c r="S41" s="40">
        <v>1</v>
      </c>
      <c r="T41" s="41">
        <v>1</v>
      </c>
      <c r="U41" s="40">
        <v>1</v>
      </c>
      <c r="V41" s="40">
        <v>1</v>
      </c>
      <c r="W41" s="40">
        <v>1</v>
      </c>
      <c r="X41" s="42">
        <v>0.21794871794871795</v>
      </c>
      <c r="Y41" s="41">
        <v>1</v>
      </c>
      <c r="Z41" s="40">
        <v>1</v>
      </c>
      <c r="AA41" s="40">
        <v>1</v>
      </c>
      <c r="AB41" s="41">
        <v>1</v>
      </c>
      <c r="AC41" s="40">
        <v>1</v>
      </c>
      <c r="AD41" s="40">
        <v>1</v>
      </c>
      <c r="AE41" s="40">
        <v>1</v>
      </c>
      <c r="AF41" s="40">
        <v>1</v>
      </c>
      <c r="AG41" s="42">
        <v>0</v>
      </c>
      <c r="AH41" s="42">
        <v>0</v>
      </c>
      <c r="AI41" s="47">
        <f>AB41+Y41+T41+H41</f>
        <v>4</v>
      </c>
      <c r="AJ41" s="44">
        <f t="shared" si="0"/>
        <v>0.13333333333333333</v>
      </c>
    </row>
    <row r="42" spans="1:36" ht="30" customHeight="1" x14ac:dyDescent="0.25">
      <c r="A42" s="23">
        <v>34</v>
      </c>
      <c r="B42" s="37"/>
      <c r="C42" s="48" t="s">
        <v>68</v>
      </c>
      <c r="D42" s="39" t="s">
        <v>35</v>
      </c>
      <c r="E42" s="42">
        <v>0</v>
      </c>
      <c r="F42" s="40">
        <v>1</v>
      </c>
      <c r="G42" s="41">
        <v>1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1">
        <v>1</v>
      </c>
      <c r="P42" s="41">
        <v>1</v>
      </c>
      <c r="Q42" s="42">
        <v>0</v>
      </c>
      <c r="R42" s="42">
        <v>0</v>
      </c>
      <c r="S42" s="41">
        <v>1</v>
      </c>
      <c r="T42" s="41">
        <v>1</v>
      </c>
      <c r="U42" s="42">
        <v>0</v>
      </c>
      <c r="V42" s="41">
        <v>1</v>
      </c>
      <c r="W42" s="42">
        <v>0</v>
      </c>
      <c r="X42" s="42">
        <v>0</v>
      </c>
      <c r="Y42" s="41">
        <v>1</v>
      </c>
      <c r="Z42" s="40">
        <v>1</v>
      </c>
      <c r="AA42" s="41">
        <v>1</v>
      </c>
      <c r="AB42" s="41">
        <v>1</v>
      </c>
      <c r="AC42" s="41">
        <v>1</v>
      </c>
      <c r="AD42" s="41">
        <v>1</v>
      </c>
      <c r="AE42" s="41">
        <v>1</v>
      </c>
      <c r="AF42" s="42">
        <v>0</v>
      </c>
      <c r="AG42" s="41">
        <v>1</v>
      </c>
      <c r="AH42" s="41">
        <v>1</v>
      </c>
      <c r="AI42" s="47">
        <f>AH42+AG42+AE42+AD42+AC42+AB42+AA42+Y42+V42+T42+S42+P42+O42+G42</f>
        <v>14</v>
      </c>
      <c r="AJ42" s="44">
        <f t="shared" si="0"/>
        <v>0.46666666666666667</v>
      </c>
    </row>
    <row r="43" spans="1:36" ht="30" customHeight="1" x14ac:dyDescent="0.25">
      <c r="A43" s="23">
        <v>35</v>
      </c>
      <c r="B43" s="37"/>
      <c r="C43" s="48" t="s">
        <v>69</v>
      </c>
      <c r="D43" s="39" t="s">
        <v>35</v>
      </c>
      <c r="E43" s="41">
        <v>1</v>
      </c>
      <c r="F43" s="41">
        <v>1</v>
      </c>
      <c r="G43" s="40">
        <v>1</v>
      </c>
      <c r="H43" s="41">
        <v>1</v>
      </c>
      <c r="I43" s="41">
        <v>1</v>
      </c>
      <c r="J43" s="41">
        <v>1</v>
      </c>
      <c r="K43" s="41">
        <v>1</v>
      </c>
      <c r="L43" s="41">
        <v>1</v>
      </c>
      <c r="M43" s="41">
        <v>1</v>
      </c>
      <c r="N43" s="41">
        <v>1</v>
      </c>
      <c r="O43" s="41">
        <v>1</v>
      </c>
      <c r="P43" s="41">
        <v>1</v>
      </c>
      <c r="Q43" s="41">
        <v>1</v>
      </c>
      <c r="R43" s="41">
        <v>1</v>
      </c>
      <c r="S43" s="40">
        <v>1</v>
      </c>
      <c r="T43" s="41">
        <v>1</v>
      </c>
      <c r="U43" s="41">
        <v>1</v>
      </c>
      <c r="V43" s="41">
        <v>1</v>
      </c>
      <c r="W43" s="41">
        <v>1</v>
      </c>
      <c r="X43" s="41">
        <v>1</v>
      </c>
      <c r="Y43" s="41">
        <v>1</v>
      </c>
      <c r="Z43" s="41">
        <v>1</v>
      </c>
      <c r="AA43" s="40">
        <v>1</v>
      </c>
      <c r="AB43" s="41">
        <v>1</v>
      </c>
      <c r="AC43" s="41">
        <v>1</v>
      </c>
      <c r="AD43" s="40">
        <v>1</v>
      </c>
      <c r="AE43" s="40">
        <v>1</v>
      </c>
      <c r="AF43" s="41">
        <v>1</v>
      </c>
      <c r="AG43" s="41">
        <v>1</v>
      </c>
      <c r="AH43" s="41">
        <v>1</v>
      </c>
      <c r="AI43" s="47">
        <f>AH43+AG43+AF43+AC43+AB43+Z43+Y43+X43+W43+V43+U43+T43+R43+Q43+P43+O43+N43+M43+L43+K43+J43+I43+H43+F43+E43</f>
        <v>25</v>
      </c>
      <c r="AJ43" s="44">
        <f t="shared" si="0"/>
        <v>0.83333333333333337</v>
      </c>
    </row>
    <row r="44" spans="1:36" s="10" customFormat="1" ht="30" customHeight="1" x14ac:dyDescent="0.25">
      <c r="A44" s="23">
        <v>36</v>
      </c>
      <c r="B44" s="37" t="s">
        <v>83</v>
      </c>
      <c r="C44" s="38" t="s">
        <v>70</v>
      </c>
      <c r="D44" s="39" t="s">
        <v>35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3">
        <v>1</v>
      </c>
      <c r="Z44" s="52">
        <v>0</v>
      </c>
      <c r="AA44" s="52">
        <v>0</v>
      </c>
      <c r="AB44" s="52">
        <v>0</v>
      </c>
      <c r="AC44" s="52">
        <v>0</v>
      </c>
      <c r="AD44" s="52">
        <v>0</v>
      </c>
      <c r="AE44" s="54">
        <v>1</v>
      </c>
      <c r="AF44" s="52">
        <v>0</v>
      </c>
      <c r="AG44" s="54">
        <v>1</v>
      </c>
      <c r="AH44" s="54">
        <v>1</v>
      </c>
      <c r="AI44" s="43">
        <f>Y44</f>
        <v>1</v>
      </c>
      <c r="AJ44" s="44">
        <f t="shared" si="0"/>
        <v>3.3333333333333333E-2</v>
      </c>
    </row>
    <row r="45" spans="1:36" s="10" customFormat="1" ht="30" customHeight="1" x14ac:dyDescent="0.25">
      <c r="A45" s="23">
        <v>37</v>
      </c>
      <c r="B45" s="37"/>
      <c r="C45" s="38" t="s">
        <v>71</v>
      </c>
      <c r="D45" s="39" t="s">
        <v>35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0</v>
      </c>
      <c r="R45" s="52">
        <v>0</v>
      </c>
      <c r="S45" s="52">
        <v>0</v>
      </c>
      <c r="T45" s="52">
        <v>0</v>
      </c>
      <c r="U45" s="52">
        <v>0</v>
      </c>
      <c r="V45" s="52">
        <v>0</v>
      </c>
      <c r="W45" s="54">
        <v>1</v>
      </c>
      <c r="X45" s="52">
        <v>0</v>
      </c>
      <c r="Y45" s="53">
        <v>1</v>
      </c>
      <c r="Z45" s="52">
        <v>0</v>
      </c>
      <c r="AA45" s="52">
        <v>0</v>
      </c>
      <c r="AB45" s="52">
        <v>0</v>
      </c>
      <c r="AC45" s="52">
        <v>0</v>
      </c>
      <c r="AD45" s="54">
        <v>1</v>
      </c>
      <c r="AE45" s="54">
        <v>1</v>
      </c>
      <c r="AF45" s="52">
        <v>0</v>
      </c>
      <c r="AG45" s="52">
        <v>0</v>
      </c>
      <c r="AH45" s="52">
        <v>0</v>
      </c>
      <c r="AI45" s="43">
        <f>Y45</f>
        <v>1</v>
      </c>
      <c r="AJ45" s="44">
        <f t="shared" si="0"/>
        <v>3.3333333333333333E-2</v>
      </c>
    </row>
    <row r="46" spans="1:36" s="10" customFormat="1" ht="30" customHeight="1" x14ac:dyDescent="0.25">
      <c r="A46" s="23">
        <v>38</v>
      </c>
      <c r="B46" s="37"/>
      <c r="C46" s="38" t="s">
        <v>72</v>
      </c>
      <c r="D46" s="39" t="s">
        <v>35</v>
      </c>
      <c r="E46" s="54">
        <v>1</v>
      </c>
      <c r="F46" s="53">
        <v>1</v>
      </c>
      <c r="G46" s="54">
        <v>1</v>
      </c>
      <c r="H46" s="54">
        <v>1</v>
      </c>
      <c r="I46" s="54">
        <v>1</v>
      </c>
      <c r="J46" s="54">
        <v>1</v>
      </c>
      <c r="K46" s="54">
        <v>1</v>
      </c>
      <c r="L46" s="54">
        <v>1</v>
      </c>
      <c r="M46" s="54">
        <v>1</v>
      </c>
      <c r="N46" s="54">
        <v>1</v>
      </c>
      <c r="O46" s="54">
        <v>1</v>
      </c>
      <c r="P46" s="54">
        <v>1</v>
      </c>
      <c r="Q46" s="54">
        <v>1</v>
      </c>
      <c r="R46" s="54">
        <v>1</v>
      </c>
      <c r="S46" s="54">
        <v>1</v>
      </c>
      <c r="T46" s="54">
        <v>1</v>
      </c>
      <c r="U46" s="52">
        <v>0</v>
      </c>
      <c r="V46" s="54">
        <v>1</v>
      </c>
      <c r="W46" s="54">
        <v>1</v>
      </c>
      <c r="X46" s="54">
        <v>1</v>
      </c>
      <c r="Y46" s="54">
        <v>1</v>
      </c>
      <c r="Z46" s="54">
        <v>1</v>
      </c>
      <c r="AA46" s="54">
        <v>1</v>
      </c>
      <c r="AB46" s="54">
        <v>1</v>
      </c>
      <c r="AC46" s="54">
        <v>1</v>
      </c>
      <c r="AD46" s="54">
        <v>1</v>
      </c>
      <c r="AE46" s="54">
        <v>1</v>
      </c>
      <c r="AF46" s="54">
        <v>1</v>
      </c>
      <c r="AG46" s="52">
        <v>0</v>
      </c>
      <c r="AH46" s="52">
        <v>0</v>
      </c>
      <c r="AI46" s="43">
        <f>F46</f>
        <v>1</v>
      </c>
      <c r="AJ46" s="44">
        <f t="shared" si="0"/>
        <v>3.3333333333333333E-2</v>
      </c>
    </row>
    <row r="47" spans="1:36" ht="30" customHeight="1" x14ac:dyDescent="0.25">
      <c r="A47" s="23">
        <v>39</v>
      </c>
      <c r="B47" s="37"/>
      <c r="C47" s="38" t="s">
        <v>73</v>
      </c>
      <c r="D47" s="39" t="s">
        <v>35</v>
      </c>
      <c r="E47" s="52">
        <v>0</v>
      </c>
      <c r="F47" s="52">
        <v>0</v>
      </c>
      <c r="G47" s="54">
        <v>1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3">
        <v>1</v>
      </c>
      <c r="AH47" s="53">
        <v>1</v>
      </c>
      <c r="AI47" s="47">
        <f>AH47+AG47</f>
        <v>2</v>
      </c>
      <c r="AJ47" s="44">
        <f t="shared" si="0"/>
        <v>6.6666666666666666E-2</v>
      </c>
    </row>
    <row r="48" spans="1:36" ht="30" customHeight="1" x14ac:dyDescent="0.25">
      <c r="A48" s="23">
        <v>40</v>
      </c>
      <c r="B48" s="37"/>
      <c r="C48" s="38" t="s">
        <v>74</v>
      </c>
      <c r="D48" s="39" t="s">
        <v>35</v>
      </c>
      <c r="E48" s="52">
        <v>0</v>
      </c>
      <c r="F48" s="52">
        <v>0</v>
      </c>
      <c r="G48" s="54">
        <v>1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4">
        <v>1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52">
        <v>0</v>
      </c>
      <c r="AE48" s="52">
        <v>0</v>
      </c>
      <c r="AF48" s="52">
        <v>0</v>
      </c>
      <c r="AG48" s="54">
        <v>1</v>
      </c>
      <c r="AH48" s="54">
        <v>1</v>
      </c>
      <c r="AI48" s="49">
        <v>0</v>
      </c>
      <c r="AJ48" s="44">
        <f t="shared" si="0"/>
        <v>0</v>
      </c>
    </row>
    <row r="49" spans="1:34" ht="15" customHeight="1" x14ac:dyDescent="0.25">
      <c r="C49" s="11"/>
      <c r="AA49" s="12"/>
    </row>
    <row r="50" spans="1:34" s="13" customFormat="1" ht="15" customHeight="1" x14ac:dyDescent="0.25">
      <c r="A50" s="24"/>
      <c r="D50" s="25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</row>
    <row r="51" spans="1:34" s="13" customFormat="1" ht="30" customHeight="1" x14ac:dyDescent="0.25">
      <c r="A51" s="24"/>
      <c r="C51" s="55" t="s">
        <v>75</v>
      </c>
      <c r="D51" s="56"/>
      <c r="E51" s="57">
        <f>E43+E40+E39+E37+E35+E34+E30+E17+E16</f>
        <v>8</v>
      </c>
      <c r="F51" s="57">
        <f>F46+F43+F32+F30+F26+F17</f>
        <v>6</v>
      </c>
      <c r="G51" s="57">
        <f>G42+G33+G32+G29+G26+G22+G20+G15</f>
        <v>8</v>
      </c>
      <c r="H51" s="57">
        <f>H43+H41+H40+H39+H38+H37+H36+H35+H34+H33+H30+H17+H16+H15</f>
        <v>14</v>
      </c>
      <c r="I51" s="57">
        <f>I43+I40+I39+I35+I34+I32+I30+I26+I24+I15</f>
        <v>9</v>
      </c>
      <c r="J51" s="57">
        <f>J43+J40+J39+J38+J35+J33+J32+J30+J27+J17+J16+J15+J29+J26</f>
        <v>13</v>
      </c>
      <c r="K51" s="57">
        <f>K43+K39+K40+K37+K35+K32+K30+K26+K17+K16+K15+K29</f>
        <v>11</v>
      </c>
      <c r="L51" s="57">
        <f>L43+L40+L39+L38+L35+L32+L30+L29+L26+L17+L16+L15</f>
        <v>11</v>
      </c>
      <c r="M51" s="57">
        <f>M43+M40+M39+M37+M35+M34+M33+M32+M31+M30+M26</f>
        <v>11</v>
      </c>
      <c r="N51" s="57">
        <f>N43+N32+N31+N30+N24+N17</f>
        <v>6</v>
      </c>
      <c r="O51" s="57">
        <f>O43+O42+O40+O39+O35+O34+O32+O31+O30+O27+O26+O25+O22+O17+O16+O15</f>
        <v>16</v>
      </c>
      <c r="P51" s="57">
        <f>P43+P42+P24+P22+P17+P9</f>
        <v>5</v>
      </c>
      <c r="Q51" s="57">
        <f>Q43+Q40+Q39+Q38+Q35+Q32+Q30+Q26+Q17+Q16+Q15</f>
        <v>10</v>
      </c>
      <c r="R51" s="57">
        <f>R43+R27+R24+R23+R22+R15</f>
        <v>6</v>
      </c>
      <c r="S51" s="57">
        <f>S42+S27+S24+S22+S20+S15</f>
        <v>6</v>
      </c>
      <c r="T51" s="57">
        <f>SUM(T34:T43)+T30+T27+T25+T20+T17+T16</f>
        <v>16</v>
      </c>
      <c r="U51" s="57">
        <f>U43+U32+U17</f>
        <v>3</v>
      </c>
      <c r="V51" s="57">
        <f>V43+V42+V22+V20+V17</f>
        <v>5</v>
      </c>
      <c r="W51" s="57">
        <f>W43+W22</f>
        <v>2</v>
      </c>
      <c r="X51" s="57">
        <f>X43+X40+X39+X38+X37+X35+X32+X31+X30+X26+X17+X16+X15+X13+X11</f>
        <v>15</v>
      </c>
      <c r="Y51" s="57">
        <f>Y45+Y44+Y43+Y42+Y41+Y39+Y37+Y35+Y34+Y25</f>
        <v>10</v>
      </c>
      <c r="Z51" s="57">
        <f>Z43+Z19+Z17</f>
        <v>3</v>
      </c>
      <c r="AA51" s="57">
        <f>AA42+AA24</f>
        <v>2</v>
      </c>
      <c r="AB51" s="57">
        <f>SUM(AB34:AB43)+AB30+AB29+AB25+AB19</f>
        <v>14</v>
      </c>
      <c r="AC51" s="57">
        <f>AC43+AC42+AC19+AC9</f>
        <v>4</v>
      </c>
      <c r="AD51" s="57">
        <f>AD42</f>
        <v>1</v>
      </c>
      <c r="AE51" s="57">
        <f>AE42</f>
        <v>1</v>
      </c>
      <c r="AF51" s="57">
        <f>AF43+AF26+AF17</f>
        <v>3</v>
      </c>
      <c r="AG51" s="57">
        <f>AG47+AG43+AG42</f>
        <v>3</v>
      </c>
      <c r="AH51" s="57">
        <f>AH47+AH43+AH42</f>
        <v>3</v>
      </c>
    </row>
    <row r="52" spans="1:34" s="13" customFormat="1" ht="15" customHeight="1" x14ac:dyDescent="0.25">
      <c r="A52" s="24"/>
      <c r="C52" s="29"/>
      <c r="D52" s="28"/>
      <c r="E52" s="30">
        <v>9</v>
      </c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1"/>
      <c r="AB52" s="30"/>
      <c r="AC52" s="30"/>
      <c r="AD52" s="30"/>
      <c r="AE52" s="30"/>
      <c r="AF52" s="30"/>
      <c r="AG52" s="30"/>
      <c r="AH52" s="30"/>
    </row>
    <row r="53" spans="1:34" s="13" customFormat="1" ht="30" customHeight="1" x14ac:dyDescent="0.25">
      <c r="A53" s="24"/>
      <c r="C53" s="55" t="s">
        <v>76</v>
      </c>
      <c r="D53" s="56"/>
      <c r="E53" s="57">
        <f>E46+E18+E9</f>
        <v>3</v>
      </c>
      <c r="F53" s="57">
        <f>SUM(F34:F42)+F18+F9</f>
        <v>11</v>
      </c>
      <c r="G53" s="57">
        <f>SUM(G46:G48)+SUM(G34:G41)+G43+G30+G27+G25+G18+G17+G16+G14+G11+G10+G9</f>
        <v>22</v>
      </c>
      <c r="H53" s="57">
        <f>H46+H18+H9</f>
        <v>3</v>
      </c>
      <c r="I53" s="57">
        <f>I46+I18+I9</f>
        <v>3</v>
      </c>
      <c r="J53" s="57">
        <f>J46+J18+J10+J9</f>
        <v>4</v>
      </c>
      <c r="K53" s="57">
        <f>K46+K18+K10+K9</f>
        <v>4</v>
      </c>
      <c r="L53" s="57">
        <f>L46+L18+L10+L9</f>
        <v>4</v>
      </c>
      <c r="M53" s="57">
        <f>M46+M27+M19+M18+M9</f>
        <v>5</v>
      </c>
      <c r="N53" s="57">
        <f>N46+SUM(N33:N41)+N26+N25+N18+N10+N9</f>
        <v>15</v>
      </c>
      <c r="O53" s="57">
        <f>O46+O29+O20+O18+O10+O9</f>
        <v>6</v>
      </c>
      <c r="P53" s="57">
        <f>P46+SUM(P33:P41)+P26+P18+P10</f>
        <v>13</v>
      </c>
      <c r="Q53" s="57">
        <f>Q46+Q29+Q19+Q18+Q14+Q11+Q10+Q9</f>
        <v>8</v>
      </c>
      <c r="R53" s="57">
        <f>R46+R37+R32+R30+R26+R18+R17+R16+R10+R11+R9</f>
        <v>11</v>
      </c>
      <c r="S53" s="57">
        <f>S46+S43+S41+S37+S36+S35+S34+S32+S30+S26+S25+S18+S17+S16+S10+S9</f>
        <v>16</v>
      </c>
      <c r="T53" s="57">
        <f>T46+T18+T9</f>
        <v>3</v>
      </c>
      <c r="U53" s="57">
        <f>SUM(U33:U41)+U31+U30</f>
        <v>11</v>
      </c>
      <c r="V53" s="57">
        <f>V48+V46+SUM(V33:V41)+V31+V30+V10</f>
        <v>13</v>
      </c>
      <c r="W53" s="57">
        <f>W46+W45+SUM(W30:W41)+W28+W26+W19+W18+W17+W16+W15+W10</f>
        <v>22</v>
      </c>
      <c r="X53" s="57">
        <f>X46+X29+X19+X18+X10+X9</f>
        <v>6</v>
      </c>
      <c r="Y53" s="57">
        <f>Y46+Y40+Y32+Y31+Y30+Y29+Y27+Y26+Y19+Y18+Y17+Y16+Y15+Y13+Y11+Y10</f>
        <v>16</v>
      </c>
      <c r="Z53" s="57">
        <f>Z46+SUM(Z34:Z42)+Z30+Z27+Z26+Z18+Z10+Z9</f>
        <v>16</v>
      </c>
      <c r="AA53" s="58">
        <f>AA46+AA43+SUM(AA34:AA41)+AA32+AA30+AA29+AA28+AA27+AA26+AA25+AA18+AA17+AA16+AA15+AA14+AA13+AA11+AA10+AA9</f>
        <v>26</v>
      </c>
      <c r="AB53" s="57">
        <f>AB46+AB33+AB18+AB16+AB17+AB15+AB10+AB9</f>
        <v>8</v>
      </c>
      <c r="AC53" s="57">
        <f>AC46+SUM(AC33:AC41)+AC30+AC26+AC18+AC17+AC16+AC10+AC9</f>
        <v>17</v>
      </c>
      <c r="AD53" s="57">
        <f>AD46+AD45+AD43+SUM(AD25:AD41)+SUM(AD13:AD18)+AD11+AD10+AD9</f>
        <v>29</v>
      </c>
      <c r="AE53" s="57">
        <f>SUM(AE43:AE46)+SUM(AE32:AE41)+SUM(AE25:AE30)+SUM(AE20:AE21)+SUM(AE13:AE18)+SUM(AE9:AE11)</f>
        <v>31</v>
      </c>
      <c r="AF53" s="57">
        <f>AF46+SUM(AF33:AF41)+AF18+AF9</f>
        <v>12</v>
      </c>
      <c r="AG53" s="57">
        <f>AG48+AG44+AG40+AG35+AG32+AG31+AG30+AG29+AG26+AG18+AG17+AG16+AG15+AG9</f>
        <v>14</v>
      </c>
      <c r="AH53" s="57">
        <f>AH48+AH44+AH40+AH35+AH32+AH31+AH30+AH29+AH26+AH18+AH17+AH16+AH15+AH9</f>
        <v>14</v>
      </c>
    </row>
    <row r="54" spans="1:34" s="13" customFormat="1" ht="15" customHeight="1" x14ac:dyDescent="0.25">
      <c r="A54" s="24"/>
      <c r="C54" s="29"/>
      <c r="D54" s="28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3"/>
      <c r="AB54" s="32"/>
      <c r="AC54" s="32"/>
      <c r="AD54" s="32"/>
      <c r="AE54" s="32"/>
      <c r="AF54" s="32"/>
      <c r="AG54" s="32"/>
      <c r="AH54" s="32"/>
    </row>
    <row r="55" spans="1:34" s="13" customFormat="1" ht="30" customHeight="1" x14ac:dyDescent="0.25">
      <c r="A55" s="24"/>
      <c r="C55" s="59" t="s">
        <v>77</v>
      </c>
      <c r="D55" s="56"/>
      <c r="E55" s="57">
        <f>E53+E51</f>
        <v>11</v>
      </c>
      <c r="F55" s="57">
        <f>F53+F51</f>
        <v>17</v>
      </c>
      <c r="G55" s="57">
        <f>G53+G51</f>
        <v>30</v>
      </c>
      <c r="H55" s="57">
        <f>H53+H51</f>
        <v>17</v>
      </c>
      <c r="I55" s="57">
        <f>I53+I51</f>
        <v>12</v>
      </c>
      <c r="J55" s="57">
        <f>J53+J51</f>
        <v>17</v>
      </c>
      <c r="K55" s="57">
        <f>K53+K51</f>
        <v>15</v>
      </c>
      <c r="L55" s="57">
        <f>L53+L51</f>
        <v>15</v>
      </c>
      <c r="M55" s="57">
        <f>M53+M51</f>
        <v>16</v>
      </c>
      <c r="N55" s="57">
        <f>N53+N51</f>
        <v>21</v>
      </c>
      <c r="O55" s="57">
        <f>O53+O51</f>
        <v>22</v>
      </c>
      <c r="P55" s="57">
        <f>P53+P51</f>
        <v>18</v>
      </c>
      <c r="Q55" s="57">
        <f>Q53+Q51</f>
        <v>18</v>
      </c>
      <c r="R55" s="57">
        <f>R53+R51</f>
        <v>17</v>
      </c>
      <c r="S55" s="57">
        <f>S53+S51</f>
        <v>22</v>
      </c>
      <c r="T55" s="57">
        <f>T53+T51</f>
        <v>19</v>
      </c>
      <c r="U55" s="57">
        <f>U53+U51</f>
        <v>14</v>
      </c>
      <c r="V55" s="57">
        <f>V53+V51</f>
        <v>18</v>
      </c>
      <c r="W55" s="57">
        <f>W53+W51</f>
        <v>24</v>
      </c>
      <c r="X55" s="57">
        <f>X53+X51</f>
        <v>21</v>
      </c>
      <c r="Y55" s="57">
        <f>Y53+Y51</f>
        <v>26</v>
      </c>
      <c r="Z55" s="57">
        <f>Z53+Z51</f>
        <v>19</v>
      </c>
      <c r="AA55" s="57">
        <f>AA53+AA51</f>
        <v>28</v>
      </c>
      <c r="AB55" s="57">
        <f>AB53+AB51</f>
        <v>22</v>
      </c>
      <c r="AC55" s="57">
        <f>AC53+AC51</f>
        <v>21</v>
      </c>
      <c r="AD55" s="57">
        <f>AD53+AD51</f>
        <v>30</v>
      </c>
      <c r="AE55" s="57">
        <f>AE53+AE51</f>
        <v>32</v>
      </c>
      <c r="AF55" s="57">
        <f>AF53+AF51</f>
        <v>15</v>
      </c>
      <c r="AG55" s="57">
        <f>AG53+AG51</f>
        <v>17</v>
      </c>
      <c r="AH55" s="57">
        <f>AH53+AH51</f>
        <v>17</v>
      </c>
    </row>
    <row r="56" spans="1:34" s="13" customFormat="1" ht="15" customHeight="1" x14ac:dyDescent="0.25">
      <c r="A56" s="24"/>
      <c r="C56" s="29"/>
      <c r="D56" s="28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3"/>
      <c r="AB56" s="32"/>
      <c r="AC56" s="32"/>
      <c r="AD56" s="32"/>
      <c r="AE56" s="32"/>
      <c r="AF56" s="32"/>
      <c r="AG56" s="32"/>
      <c r="AH56" s="32"/>
    </row>
    <row r="57" spans="1:34" s="13" customFormat="1" ht="30" customHeight="1" x14ac:dyDescent="0.25">
      <c r="A57" s="24"/>
      <c r="C57" s="59" t="s">
        <v>78</v>
      </c>
      <c r="D57" s="56"/>
      <c r="E57" s="60">
        <f>E51/E55</f>
        <v>0.72727272727272729</v>
      </c>
      <c r="F57" s="61">
        <f>F51/F55</f>
        <v>0.35294117647058826</v>
      </c>
      <c r="G57" s="61">
        <f>G51/G55</f>
        <v>0.26666666666666666</v>
      </c>
      <c r="H57" s="60">
        <f>H51/H55</f>
        <v>0.82352941176470584</v>
      </c>
      <c r="I57" s="60">
        <f>I51/I55</f>
        <v>0.75</v>
      </c>
      <c r="J57" s="60">
        <f>J51/J55</f>
        <v>0.76470588235294112</v>
      </c>
      <c r="K57" s="60">
        <f>K51/K55</f>
        <v>0.73333333333333328</v>
      </c>
      <c r="L57" s="60">
        <f>L51/L55</f>
        <v>0.73333333333333328</v>
      </c>
      <c r="M57" s="60">
        <f>M51/M55</f>
        <v>0.6875</v>
      </c>
      <c r="N57" s="61">
        <f>N51/N55</f>
        <v>0.2857142857142857</v>
      </c>
      <c r="O57" s="60">
        <f>O51/O55</f>
        <v>0.72727272727272729</v>
      </c>
      <c r="P57" s="61">
        <f>P51/P55</f>
        <v>0.27777777777777779</v>
      </c>
      <c r="Q57" s="61">
        <f>Q51/Q55</f>
        <v>0.55555555555555558</v>
      </c>
      <c r="R57" s="61">
        <f>R51/R55</f>
        <v>0.35294117647058826</v>
      </c>
      <c r="S57" s="61">
        <f>S51/S55</f>
        <v>0.27272727272727271</v>
      </c>
      <c r="T57" s="60">
        <f>T51/T55</f>
        <v>0.84210526315789469</v>
      </c>
      <c r="U57" s="62">
        <f>U51/U55</f>
        <v>0.21428571428571427</v>
      </c>
      <c r="V57" s="61">
        <f>V51/V55</f>
        <v>0.27777777777777779</v>
      </c>
      <c r="W57" s="62">
        <f>W51/W55</f>
        <v>8.3333333333333329E-2</v>
      </c>
      <c r="X57" s="60">
        <f>X51/X55</f>
        <v>0.7142857142857143</v>
      </c>
      <c r="Y57" s="61">
        <f>Y51/Y55</f>
        <v>0.38461538461538464</v>
      </c>
      <c r="Z57" s="62">
        <f>Z51/Z55</f>
        <v>0.15789473684210525</v>
      </c>
      <c r="AA57" s="62">
        <f>AA51/AA55</f>
        <v>7.1428571428571425E-2</v>
      </c>
      <c r="AB57" s="61">
        <f>AB51/AB55</f>
        <v>0.63636363636363635</v>
      </c>
      <c r="AC57" s="62">
        <f>AC51/AC55</f>
        <v>0.19047619047619047</v>
      </c>
      <c r="AD57" s="62">
        <f>AD51/AD55</f>
        <v>3.3333333333333333E-2</v>
      </c>
      <c r="AE57" s="62">
        <f>AE51/AE55</f>
        <v>3.125E-2</v>
      </c>
      <c r="AF57" s="62">
        <f>AF51/AF55</f>
        <v>0.2</v>
      </c>
      <c r="AG57" s="62">
        <f>AG51/AG55</f>
        <v>0.17647058823529413</v>
      </c>
      <c r="AH57" s="62">
        <f>AH51/AH55</f>
        <v>0.17647058823529413</v>
      </c>
    </row>
    <row r="58" spans="1:34" s="13" customFormat="1" ht="38.25" customHeight="1" x14ac:dyDescent="0.25">
      <c r="A58" s="24"/>
      <c r="C58" s="29"/>
      <c r="D58" s="28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</row>
    <row r="59" spans="1:34" s="13" customFormat="1" ht="15" customHeight="1" x14ac:dyDescent="0.25">
      <c r="A59" s="24"/>
      <c r="D59" s="25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</row>
    <row r="60" spans="1:34" s="13" customFormat="1" ht="15" customHeight="1" x14ac:dyDescent="0.25">
      <c r="A60" s="24"/>
      <c r="D60" s="2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6"/>
      <c r="AB60" s="15"/>
      <c r="AC60" s="15"/>
      <c r="AD60" s="15"/>
      <c r="AE60" s="15"/>
      <c r="AF60" s="15"/>
      <c r="AG60" s="15"/>
      <c r="AH60" s="15"/>
    </row>
    <row r="61" spans="1:34" s="13" customFormat="1" ht="15" customHeight="1" x14ac:dyDescent="0.25">
      <c r="A61" s="24"/>
      <c r="D61" s="2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6"/>
      <c r="AB61" s="15"/>
      <c r="AC61" s="15"/>
      <c r="AD61" s="15"/>
      <c r="AE61" s="15"/>
      <c r="AF61" s="15"/>
      <c r="AG61" s="15"/>
      <c r="AH61" s="15"/>
    </row>
    <row r="62" spans="1:34" s="13" customFormat="1" ht="15" customHeight="1" x14ac:dyDescent="0.25">
      <c r="A62" s="24"/>
      <c r="D62" s="25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9"/>
      <c r="AB62" s="17"/>
      <c r="AC62" s="17"/>
      <c r="AD62" s="17"/>
      <c r="AE62" s="17"/>
      <c r="AF62" s="17"/>
      <c r="AG62" s="17"/>
      <c r="AH62" s="17"/>
    </row>
    <row r="63" spans="1:34" s="13" customFormat="1" ht="15" customHeight="1" x14ac:dyDescent="0.25">
      <c r="A63" s="24"/>
      <c r="D63" s="2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6"/>
      <c r="AB63" s="15"/>
      <c r="AC63" s="15"/>
      <c r="AD63" s="15"/>
      <c r="AE63" s="15"/>
      <c r="AF63" s="15"/>
      <c r="AG63" s="15"/>
      <c r="AH63" s="15"/>
    </row>
    <row r="64" spans="1:34" s="13" customFormat="1" ht="15" customHeight="1" x14ac:dyDescent="0.25">
      <c r="A64" s="24"/>
      <c r="D64" s="2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6"/>
      <c r="AB64" s="15"/>
      <c r="AC64" s="15"/>
      <c r="AD64" s="15"/>
      <c r="AE64" s="15"/>
      <c r="AF64" s="15"/>
      <c r="AG64" s="15"/>
      <c r="AH64" s="15"/>
    </row>
    <row r="65" spans="1:34" s="13" customFormat="1" ht="15" customHeight="1" x14ac:dyDescent="0.25">
      <c r="A65" s="24"/>
      <c r="D65" s="2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6"/>
      <c r="AB65" s="15"/>
      <c r="AC65" s="15"/>
      <c r="AD65" s="15"/>
      <c r="AE65" s="15"/>
      <c r="AF65" s="15"/>
      <c r="AG65" s="15"/>
      <c r="AH65" s="15"/>
    </row>
    <row r="66" spans="1:34" s="13" customFormat="1" ht="15" customHeight="1" x14ac:dyDescent="0.25">
      <c r="A66" s="24"/>
      <c r="D66" s="2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6"/>
      <c r="AB66" s="15"/>
      <c r="AC66" s="15"/>
      <c r="AD66" s="15"/>
      <c r="AE66" s="15"/>
      <c r="AF66" s="15"/>
      <c r="AG66" s="15"/>
      <c r="AH66" s="15"/>
    </row>
    <row r="67" spans="1:34" s="13" customFormat="1" ht="15" customHeight="1" x14ac:dyDescent="0.25">
      <c r="A67" s="24"/>
      <c r="D67" s="25"/>
      <c r="E67" s="20"/>
      <c r="F67" s="21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6"/>
      <c r="AB67" s="15"/>
      <c r="AC67" s="15"/>
      <c r="AD67" s="15"/>
      <c r="AE67" s="15"/>
      <c r="AF67" s="15"/>
      <c r="AG67" s="15"/>
      <c r="AH67" s="15"/>
    </row>
    <row r="68" spans="1:34" s="13" customFormat="1" ht="15" customHeight="1" x14ac:dyDescent="0.25">
      <c r="A68" s="24"/>
      <c r="D68" s="25"/>
      <c r="E68" s="20"/>
      <c r="F68" s="21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6"/>
      <c r="AB68" s="15"/>
      <c r="AC68" s="15"/>
      <c r="AD68" s="15"/>
      <c r="AE68" s="15"/>
      <c r="AF68" s="15"/>
      <c r="AG68" s="15"/>
      <c r="AH68" s="15"/>
    </row>
    <row r="69" spans="1:34" s="13" customFormat="1" ht="15" customHeight="1" x14ac:dyDescent="0.25">
      <c r="A69" s="24"/>
      <c r="D69" s="25"/>
      <c r="E69" s="20"/>
      <c r="F69" s="21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6"/>
      <c r="AB69" s="15"/>
      <c r="AC69" s="15"/>
      <c r="AD69" s="15"/>
      <c r="AE69" s="15"/>
      <c r="AF69" s="15"/>
      <c r="AG69" s="15"/>
      <c r="AH69" s="15"/>
    </row>
    <row r="70" spans="1:34" s="13" customFormat="1" ht="15" customHeight="1" x14ac:dyDescent="0.25">
      <c r="A70" s="24"/>
      <c r="D70" s="25"/>
      <c r="E70" s="20"/>
      <c r="F70" s="21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6"/>
      <c r="AB70" s="15"/>
      <c r="AC70" s="15"/>
      <c r="AD70" s="15"/>
      <c r="AE70" s="15"/>
      <c r="AF70" s="15"/>
      <c r="AG70" s="15"/>
      <c r="AH70" s="15"/>
    </row>
    <row r="71" spans="1:34" s="13" customFormat="1" ht="15" customHeight="1" x14ac:dyDescent="0.25">
      <c r="A71" s="24"/>
      <c r="D71" s="25"/>
      <c r="E71" s="20"/>
      <c r="F71" s="21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6"/>
      <c r="AB71" s="15"/>
      <c r="AC71" s="15"/>
      <c r="AD71" s="15"/>
      <c r="AE71" s="15"/>
      <c r="AF71" s="15"/>
      <c r="AG71" s="15"/>
      <c r="AH71" s="15"/>
    </row>
    <row r="72" spans="1:34" s="13" customFormat="1" ht="15" customHeight="1" x14ac:dyDescent="0.25">
      <c r="A72" s="24"/>
      <c r="D72" s="25"/>
      <c r="E72" s="20"/>
      <c r="F72" s="21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6"/>
      <c r="AB72" s="15"/>
      <c r="AC72" s="15"/>
      <c r="AD72" s="15"/>
      <c r="AE72" s="15"/>
      <c r="AF72" s="15"/>
      <c r="AG72" s="15"/>
      <c r="AH72" s="15"/>
    </row>
    <row r="73" spans="1:34" s="13" customFormat="1" ht="15" customHeight="1" x14ac:dyDescent="0.25">
      <c r="A73" s="24"/>
      <c r="D73" s="25"/>
      <c r="E73" s="20"/>
      <c r="F73" s="21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6"/>
      <c r="AB73" s="15"/>
      <c r="AC73" s="15"/>
      <c r="AD73" s="15"/>
      <c r="AE73" s="15"/>
      <c r="AF73" s="15"/>
      <c r="AG73" s="15"/>
      <c r="AH73" s="15"/>
    </row>
    <row r="74" spans="1:34" s="13" customFormat="1" ht="15" customHeight="1" x14ac:dyDescent="0.25">
      <c r="A74" s="24"/>
      <c r="D74" s="25"/>
      <c r="E74" s="20"/>
      <c r="F74" s="21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6"/>
      <c r="AB74" s="15"/>
      <c r="AC74" s="15"/>
      <c r="AD74" s="15"/>
      <c r="AE74" s="15"/>
      <c r="AF74" s="15"/>
      <c r="AG74" s="15"/>
      <c r="AH74" s="15"/>
    </row>
    <row r="75" spans="1:34" s="13" customFormat="1" ht="15" customHeight="1" x14ac:dyDescent="0.25">
      <c r="A75" s="24"/>
      <c r="D75" s="25"/>
      <c r="E75" s="20"/>
      <c r="F75" s="21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6"/>
      <c r="AB75" s="15"/>
      <c r="AC75" s="15"/>
      <c r="AD75" s="15"/>
      <c r="AE75" s="15"/>
      <c r="AF75" s="15"/>
      <c r="AG75" s="15"/>
      <c r="AH75" s="15"/>
    </row>
    <row r="76" spans="1:34" s="13" customFormat="1" ht="15" customHeight="1" x14ac:dyDescent="0.25">
      <c r="A76" s="24"/>
      <c r="D76" s="25"/>
      <c r="E76" s="20"/>
      <c r="F76" s="21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6"/>
      <c r="AB76" s="15"/>
      <c r="AC76" s="15"/>
      <c r="AD76" s="15"/>
      <c r="AE76" s="15"/>
      <c r="AF76" s="15"/>
      <c r="AG76" s="15"/>
      <c r="AH76" s="15"/>
    </row>
    <row r="77" spans="1:34" s="13" customFormat="1" ht="15" customHeight="1" x14ac:dyDescent="0.25">
      <c r="A77" s="24"/>
      <c r="D77" s="25"/>
      <c r="E77" s="20"/>
      <c r="F77" s="21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6"/>
      <c r="AB77" s="15"/>
      <c r="AC77" s="15"/>
      <c r="AD77" s="15"/>
      <c r="AE77" s="15"/>
      <c r="AF77" s="15"/>
      <c r="AG77" s="15"/>
      <c r="AH77" s="15"/>
    </row>
    <row r="78" spans="1:34" ht="15" customHeight="1" x14ac:dyDescent="0.25">
      <c r="E78" s="20"/>
      <c r="F78" s="21"/>
    </row>
    <row r="79" spans="1:34" ht="15" customHeight="1" x14ac:dyDescent="0.25">
      <c r="E79" s="20"/>
      <c r="F79" s="21"/>
    </row>
    <row r="80" spans="1:34" ht="15" customHeight="1" x14ac:dyDescent="0.25">
      <c r="E80" s="20"/>
      <c r="F80" s="21"/>
    </row>
    <row r="81" spans="1:38" ht="15" customHeight="1" x14ac:dyDescent="0.25">
      <c r="E81" s="20"/>
      <c r="F81" s="21"/>
    </row>
    <row r="82" spans="1:38" ht="15" customHeight="1" x14ac:dyDescent="0.25">
      <c r="E82" s="20"/>
      <c r="F82" s="21"/>
    </row>
    <row r="83" spans="1:38" s="12" customFormat="1" ht="15" customHeight="1" x14ac:dyDescent="0.25">
      <c r="A83" s="23"/>
      <c r="B83" s="5"/>
      <c r="C83" s="13"/>
      <c r="D83" s="9"/>
      <c r="E83" s="20"/>
      <c r="F83" s="21"/>
      <c r="AA83" s="22"/>
      <c r="AI83" s="5"/>
      <c r="AJ83" s="5"/>
      <c r="AK83" s="5"/>
      <c r="AL83" s="5"/>
    </row>
    <row r="84" spans="1:38" s="12" customFormat="1" ht="15" customHeight="1" x14ac:dyDescent="0.25">
      <c r="A84" s="23"/>
      <c r="B84" s="5"/>
      <c r="C84" s="13"/>
      <c r="D84" s="9"/>
      <c r="E84" s="20"/>
      <c r="F84" s="21"/>
      <c r="AA84" s="22"/>
      <c r="AI84" s="5"/>
      <c r="AJ84" s="5"/>
      <c r="AK84" s="5"/>
      <c r="AL84" s="5"/>
    </row>
    <row r="85" spans="1:38" s="12" customFormat="1" ht="15" customHeight="1" x14ac:dyDescent="0.25">
      <c r="A85" s="23"/>
      <c r="B85" s="5"/>
      <c r="C85" s="13"/>
      <c r="D85" s="9"/>
      <c r="E85" s="20"/>
      <c r="F85" s="21"/>
      <c r="AA85" s="22"/>
      <c r="AI85" s="5"/>
      <c r="AJ85" s="5"/>
      <c r="AK85" s="5"/>
      <c r="AL85" s="5"/>
    </row>
    <row r="86" spans="1:38" s="12" customFormat="1" ht="15" customHeight="1" x14ac:dyDescent="0.25">
      <c r="A86" s="23"/>
      <c r="B86" s="5"/>
      <c r="C86" s="13"/>
      <c r="D86" s="9"/>
      <c r="E86" s="20"/>
      <c r="F86" s="21"/>
      <c r="AA86" s="22"/>
      <c r="AI86" s="5"/>
      <c r="AJ86" s="5"/>
      <c r="AK86" s="5"/>
      <c r="AL86" s="5"/>
    </row>
    <row r="87" spans="1:38" s="12" customFormat="1" ht="15" customHeight="1" x14ac:dyDescent="0.25">
      <c r="A87" s="23"/>
      <c r="B87" s="5"/>
      <c r="C87" s="13"/>
      <c r="D87" s="9"/>
      <c r="E87" s="20"/>
      <c r="F87" s="21"/>
      <c r="AA87" s="22"/>
      <c r="AI87" s="5"/>
      <c r="AJ87" s="5"/>
      <c r="AK87" s="5"/>
      <c r="AL87" s="5"/>
    </row>
    <row r="88" spans="1:38" s="12" customFormat="1" ht="15" customHeight="1" x14ac:dyDescent="0.25">
      <c r="A88" s="23"/>
      <c r="B88" s="5"/>
      <c r="C88" s="13"/>
      <c r="D88" s="9"/>
      <c r="E88" s="20"/>
      <c r="F88" s="21"/>
      <c r="AA88" s="22"/>
      <c r="AI88" s="5"/>
      <c r="AJ88" s="5"/>
      <c r="AK88" s="5"/>
      <c r="AL88" s="5"/>
    </row>
    <row r="89" spans="1:38" s="12" customFormat="1" ht="15" customHeight="1" x14ac:dyDescent="0.25">
      <c r="A89" s="23"/>
      <c r="B89" s="5"/>
      <c r="C89" s="13"/>
      <c r="D89" s="9"/>
      <c r="E89" s="20"/>
      <c r="F89" s="21"/>
      <c r="AA89" s="22"/>
      <c r="AI89" s="5"/>
      <c r="AJ89" s="5"/>
      <c r="AK89" s="5"/>
      <c r="AL89" s="5"/>
    </row>
    <row r="90" spans="1:38" s="12" customFormat="1" ht="15" customHeight="1" x14ac:dyDescent="0.25">
      <c r="A90" s="23"/>
      <c r="B90" s="5"/>
      <c r="C90" s="13"/>
      <c r="D90" s="9"/>
      <c r="E90" s="20"/>
      <c r="F90" s="21"/>
      <c r="AA90" s="22"/>
      <c r="AI90" s="5"/>
      <c r="AJ90" s="5"/>
      <c r="AK90" s="5"/>
      <c r="AL90" s="5"/>
    </row>
    <row r="91" spans="1:38" s="12" customFormat="1" ht="15" customHeight="1" x14ac:dyDescent="0.25">
      <c r="A91" s="23"/>
      <c r="B91" s="5"/>
      <c r="C91" s="13"/>
      <c r="D91" s="9"/>
      <c r="E91" s="20"/>
      <c r="F91" s="21"/>
      <c r="AA91" s="22"/>
      <c r="AI91" s="5"/>
      <c r="AJ91" s="5"/>
      <c r="AK91" s="5"/>
      <c r="AL91" s="5"/>
    </row>
    <row r="92" spans="1:38" s="12" customFormat="1" ht="15" customHeight="1" x14ac:dyDescent="0.25">
      <c r="A92" s="23"/>
      <c r="B92" s="5"/>
      <c r="C92" s="13"/>
      <c r="D92" s="9"/>
      <c r="E92" s="20"/>
      <c r="F92" s="21"/>
      <c r="AA92" s="22"/>
      <c r="AI92" s="5"/>
      <c r="AJ92" s="5"/>
      <c r="AK92" s="5"/>
      <c r="AL92" s="5"/>
    </row>
    <row r="93" spans="1:38" s="12" customFormat="1" ht="15" customHeight="1" x14ac:dyDescent="0.25">
      <c r="A93" s="23"/>
      <c r="B93" s="5"/>
      <c r="C93" s="13"/>
      <c r="D93" s="9"/>
      <c r="E93" s="20"/>
      <c r="F93" s="21"/>
      <c r="AA93" s="22"/>
      <c r="AI93" s="5"/>
      <c r="AJ93" s="5"/>
      <c r="AK93" s="5"/>
      <c r="AL93" s="5"/>
    </row>
    <row r="94" spans="1:38" s="12" customFormat="1" ht="15" customHeight="1" x14ac:dyDescent="0.25">
      <c r="A94" s="23"/>
      <c r="B94" s="5"/>
      <c r="C94" s="13"/>
      <c r="D94" s="9"/>
      <c r="E94" s="20"/>
      <c r="F94" s="21"/>
      <c r="AA94" s="22"/>
      <c r="AI94" s="5"/>
      <c r="AJ94" s="5"/>
      <c r="AK94" s="5"/>
      <c r="AL94" s="5"/>
    </row>
    <row r="95" spans="1:38" s="12" customFormat="1" ht="15" customHeight="1" x14ac:dyDescent="0.25">
      <c r="A95" s="23"/>
      <c r="B95" s="5"/>
      <c r="C95" s="13"/>
      <c r="D95" s="9"/>
      <c r="E95" s="20"/>
      <c r="F95" s="21"/>
      <c r="AA95" s="22"/>
      <c r="AI95" s="5"/>
      <c r="AJ95" s="5"/>
      <c r="AK95" s="5"/>
      <c r="AL95" s="5"/>
    </row>
    <row r="96" spans="1:38" s="12" customFormat="1" ht="15" customHeight="1" x14ac:dyDescent="0.25">
      <c r="A96" s="23"/>
      <c r="B96" s="5"/>
      <c r="C96" s="13"/>
      <c r="D96" s="9"/>
      <c r="E96" s="20"/>
      <c r="F96" s="21"/>
      <c r="AA96" s="22"/>
      <c r="AI96" s="5"/>
      <c r="AJ96" s="5"/>
      <c r="AK96" s="5"/>
      <c r="AL96" s="5"/>
    </row>
    <row r="97" spans="1:38" s="12" customFormat="1" ht="15" customHeight="1" x14ac:dyDescent="0.25">
      <c r="A97" s="23"/>
      <c r="B97" s="5"/>
      <c r="C97" s="13"/>
      <c r="D97" s="9"/>
      <c r="E97" s="13"/>
      <c r="F97" s="13"/>
      <c r="AA97" s="22"/>
      <c r="AI97" s="5"/>
      <c r="AJ97" s="5"/>
      <c r="AK97" s="5"/>
      <c r="AL97" s="5"/>
    </row>
  </sheetData>
  <mergeCells count="6">
    <mergeCell ref="B44:B48"/>
    <mergeCell ref="A1:D1"/>
    <mergeCell ref="A2:D2"/>
    <mergeCell ref="B9:B15"/>
    <mergeCell ref="B16:B28"/>
    <mergeCell ref="B29:B43"/>
  </mergeCells>
  <conditionalFormatting sqref="E67:E9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J9:AJ48">
    <cfRule type="cellIs" dxfId="0" priority="1" operator="greaterThan">
      <formula>0.33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Hodnocení potenciálu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Ondřej Kopečný</dc:creator>
  <cp:lastModifiedBy>Ondřej Kopečný</cp:lastModifiedBy>
  <dcterms:created xsi:type="dcterms:W3CDTF">2025-06-20T09:19:18Z</dcterms:created>
  <dcterms:modified xsi:type="dcterms:W3CDTF">2025-06-20T09:37:40Z</dcterms:modified>
</cp:coreProperties>
</file>